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drawings/drawing5.xml" ContentType="application/vnd.openxmlformats-officedocument.drawing+xml"/>
  <Override PartName="/xl/embeddings/oleObject7.bin" ContentType="application/vnd.openxmlformats-officedocument.oleObject"/>
  <Override PartName="/xl/drawings/drawing6.xml" ContentType="application/vnd.openxmlformats-officedocument.drawing+xml"/>
  <Override PartName="/xl/embeddings/oleObject8.bin" ContentType="application/vnd.openxmlformats-officedocument.oleObject"/>
  <Override PartName="/xl/drawings/drawing7.xml" ContentType="application/vnd.openxmlformats-officedocument.drawing+xml"/>
  <Override PartName="/xl/embeddings/oleObject9.bin" ContentType="application/vnd.openxmlformats-officedocument.oleObject"/>
  <Override PartName="/xl/drawings/drawing8.xml" ContentType="application/vnd.openxmlformats-officedocument.drawing+xml"/>
  <Override PartName="/xl/embeddings/oleObject10.bin" ContentType="application/vnd.openxmlformats-officedocument.oleObject"/>
  <Override PartName="/xl/drawings/drawing9.xml" ContentType="application/vnd.openxmlformats-officedocument.drawing+xml"/>
  <Override PartName="/xl/embeddings/oleObject11.bin" ContentType="application/vnd.openxmlformats-officedocument.oleObject"/>
  <Override PartName="/xl/drawings/drawing10.xml" ContentType="application/vnd.openxmlformats-officedocument.drawing+xml"/>
  <Override PartName="/xl/embeddings/oleObject12.bin" ContentType="application/vnd.openxmlformats-officedocument.oleObject"/>
  <Override PartName="/xl/drawings/drawing11.xml" ContentType="application/vnd.openxmlformats-officedocument.drawing+xml"/>
  <Override PartName="/xl/embeddings/oleObject13.bin" ContentType="application/vnd.openxmlformats-officedocument.oleObject"/>
  <Override PartName="/xl/drawings/drawing12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14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5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6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drawings/drawing17.xml" ContentType="application/vnd.openxmlformats-officedocument.drawing+xml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19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drawings/drawing20.xml" ContentType="application/vnd.openxmlformats-officedocument.drawing+xml"/>
  <Override PartName="/xl/embeddings/oleObject38.bin" ContentType="application/vnd.openxmlformats-officedocument.oleObject"/>
  <Override PartName="/xl/drawings/drawing21.xml" ContentType="application/vnd.openxmlformats-officedocument.drawing+xml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drawings/drawing22.xml" ContentType="application/vnd.openxmlformats-officedocument.drawing+xml"/>
  <Override PartName="/xl/embeddings/oleObject42.bin" ContentType="application/vnd.openxmlformats-officedocument.oleObject"/>
  <Override PartName="/xl/drawings/drawing23.xml" ContentType="application/vnd.openxmlformats-officedocument.drawing+xml"/>
  <Override PartName="/xl/embeddings/oleObject43.bin" ContentType="application/vnd.openxmlformats-officedocument.oleObject"/>
  <Override PartName="/xl/drawings/drawing24.xml" ContentType="application/vnd.openxmlformats-officedocument.drawing+xml"/>
  <Override PartName="/xl/embeddings/oleObject44.bin" ContentType="application/vnd.openxmlformats-officedocument.oleObject"/>
  <Override PartName="/xl/drawings/drawing25.xml" ContentType="application/vnd.openxmlformats-officedocument.drawing+xml"/>
  <Override PartName="/xl/embeddings/oleObject45.bin" ContentType="application/vnd.openxmlformats-officedocument.oleObject"/>
  <Override PartName="/xl/drawings/drawing26.xml" ContentType="application/vnd.openxmlformats-officedocument.drawing+xml"/>
  <Override PartName="/xl/embeddings/oleObject46.bin" ContentType="application/vnd.openxmlformats-officedocument.oleObject"/>
  <Override PartName="/xl/drawings/drawing27.xml" ContentType="application/vnd.openxmlformats-officedocument.drawing+xml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drawings/drawing28.xml" ContentType="application/vnd.openxmlformats-officedocument.drawing+xml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drawings/drawing29.xml" ContentType="application/vnd.openxmlformats-officedocument.drawing+xml"/>
  <Override PartName="/xl/embeddings/oleObject59.bin" ContentType="application/vnd.openxmlformats-officedocument.oleObject"/>
  <Override PartName="/xl/drawings/drawing30.xml" ContentType="application/vnd.openxmlformats-officedocument.drawing+xml"/>
  <Override PartName="/xl/embeddings/oleObject60.bin" ContentType="application/vnd.openxmlformats-officedocument.oleObject"/>
  <Override PartName="/xl/drawings/drawing31.xml" ContentType="application/vnd.openxmlformats-officedocument.drawing+xml"/>
  <Override PartName="/xl/embeddings/oleObject61.bin" ContentType="application/vnd.openxmlformats-officedocument.oleObject"/>
  <Override PartName="/xl/drawings/drawing32.xml" ContentType="application/vnd.openxmlformats-officedocument.drawing+xml"/>
  <Override PartName="/xl/embeddings/oleObject62.bin" ContentType="application/vnd.openxmlformats-officedocument.oleObject"/>
  <Override PartName="/xl/drawings/drawing33.xml" ContentType="application/vnd.openxmlformats-officedocument.drawing+xml"/>
  <Override PartName="/xl/embeddings/oleObject6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ENRICO\NUOVA ARCHIVIAZIONE\DOCUMENTAZIONE PER MATERIA\PROFESSIONE FORENSE\NOTE SPESE COMPENSO\DM 55-2014 mod DM 147-2022\Tribunale Penale Patrocinio 2024\"/>
    </mc:Choice>
  </mc:AlternateContent>
  <xr:revisionPtr revIDLastSave="0" documentId="13_ncr:1_{C510D002-E709-4A20-9D2F-350039F581E6}" xr6:coauthVersionLast="47" xr6:coauthVersionMax="47" xr10:uidLastSave="{00000000-0000-0000-0000-000000000000}"/>
  <workbookProtection workbookAlgorithmName="SHA-512" workbookHashValue="oEiDpmI+G3RIVe9+9wwawAg2Q32ouiPN278EIOdoo96X+2HS15RtQaW+bqMOt3wWw4FRLQrWWRM9cO43Nmyoiw==" workbookSaltValue="tsvERnh6Ni5DK9VIaMczRg==" workbookSpinCount="100000" lockStructure="1"/>
  <bookViews>
    <workbookView xWindow="-120" yWindow="-120" windowWidth="29040" windowHeight="15840" tabRatio="864" xr2:uid="{00000000-000D-0000-FFFF-FFFF00000000}"/>
  </bookViews>
  <sheets>
    <sheet name="ELENCO TABELLE" sheetId="2" r:id="rId1"/>
    <sheet name="Tabella A.1" sheetId="11" r:id="rId2"/>
    <sheet name="Tabella A.2" sheetId="10" r:id="rId3"/>
    <sheet name="Tabella B.1" sheetId="12" r:id="rId4"/>
    <sheet name="Tabella B.2" sheetId="13" r:id="rId5"/>
    <sheet name="Tabella C.1" sheetId="14" r:id="rId6"/>
    <sheet name="Tabella C.2" sheetId="15" r:id="rId7"/>
    <sheet name="Tabella C.3" sheetId="16" r:id="rId8"/>
    <sheet name="Tabella C.4" sheetId="17" r:id="rId9"/>
    <sheet name="Tabella C.5" sheetId="18" r:id="rId10"/>
    <sheet name="Tabella C.6" sheetId="19" r:id="rId11"/>
    <sheet name="Tabella C.7" sheetId="20" r:id="rId12"/>
    <sheet name="Tabella C.8" sheetId="21" r:id="rId13"/>
    <sheet name="Tabella C.9" sheetId="22" r:id="rId14"/>
    <sheet name="Tabella C.10" sheetId="23" r:id="rId15"/>
    <sheet name="Tabella C.11" sheetId="25" r:id="rId16"/>
    <sheet name="Tabella C.12" sheetId="24" r:id="rId17"/>
    <sheet name="Tabella D.1" sheetId="26" r:id="rId18"/>
    <sheet name="Tabella D.2" sheetId="27" r:id="rId19"/>
    <sheet name="Tabella D.3" sheetId="29" r:id="rId20"/>
    <sheet name="Tabella D.4" sheetId="28" r:id="rId21"/>
    <sheet name="Tabella D.5" sheetId="30" r:id="rId22"/>
    <sheet name="Tabella D.6" sheetId="31" r:id="rId23"/>
    <sheet name="Tabella D.7" sheetId="32" r:id="rId24"/>
    <sheet name="Tabella D.8" sheetId="33" r:id="rId25"/>
    <sheet name="Tabella E.1" sheetId="34" r:id="rId26"/>
    <sheet name="Tabella F.1" sheetId="36" r:id="rId27"/>
    <sheet name="Tabella G.1" sheetId="35" r:id="rId28"/>
    <sheet name="Tabella G.2" sheetId="39" r:id="rId29"/>
    <sheet name="Tabella H.1" sheetId="41" r:id="rId30"/>
    <sheet name="Tabella I.1" sheetId="40" r:id="rId31"/>
    <sheet name="Tabella I.2" sheetId="37" r:id="rId32"/>
    <sheet name="Tabella I.3" sheetId="42" r:id="rId33"/>
    <sheet name="Tabella I.4" sheetId="43" r:id="rId34"/>
  </sheets>
  <definedNames>
    <definedName name="_xlnm.Print_Area" localSheetId="0">'ELENCO TABELLE'!$A$1:$D$119</definedName>
    <definedName name="_xlnm.Print_Area" localSheetId="1">'Tabella A.1'!$A$1:$W$235</definedName>
    <definedName name="_xlnm.Print_Area" localSheetId="2">'Tabella A.2'!$A$1:$W$239</definedName>
    <definedName name="_xlnm.Print_Area" localSheetId="4">'Tabella B.2'!$A$1:$W$230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2" i="43" l="1"/>
  <c r="V55" i="43" s="1"/>
  <c r="V52" i="42"/>
  <c r="V55" i="42" s="1"/>
  <c r="V52" i="37"/>
  <c r="V55" i="37" s="1"/>
  <c r="V57" i="37" s="1"/>
  <c r="V52" i="40"/>
  <c r="V55" i="40" s="1"/>
  <c r="V57" i="40" s="1"/>
  <c r="V59" i="40" s="1"/>
  <c r="G107" i="40" s="1"/>
  <c r="V66" i="41"/>
  <c r="V49" i="14"/>
  <c r="V51" i="14" s="1"/>
  <c r="V60" i="14"/>
  <c r="V66" i="14"/>
  <c r="V69" i="14"/>
  <c r="V74" i="14"/>
  <c r="V77" i="14"/>
  <c r="G93" i="14"/>
  <c r="P180" i="14" s="1"/>
  <c r="G95" i="14"/>
  <c r="C184" i="14" s="1"/>
  <c r="G97" i="14"/>
  <c r="G99" i="14"/>
  <c r="G101" i="14"/>
  <c r="C190" i="14" s="1"/>
  <c r="G103" i="14"/>
  <c r="C192" i="14" s="1"/>
  <c r="G105" i="14"/>
  <c r="E109" i="14"/>
  <c r="G109" i="14"/>
  <c r="E169" i="14" s="1"/>
  <c r="M109" i="14"/>
  <c r="B171" i="14" s="1"/>
  <c r="P109" i="14"/>
  <c r="E171" i="14" s="1"/>
  <c r="G137" i="14"/>
  <c r="G153" i="14"/>
  <c r="G155" i="14"/>
  <c r="G157" i="14"/>
  <c r="G159" i="14"/>
  <c r="G162" i="14"/>
  <c r="L162" i="14"/>
  <c r="G164" i="14"/>
  <c r="G166" i="14"/>
  <c r="B169" i="14"/>
  <c r="Q174" i="14"/>
  <c r="E178" i="14"/>
  <c r="C186" i="14"/>
  <c r="C188" i="14"/>
  <c r="C194" i="14"/>
  <c r="D205" i="14"/>
  <c r="G142" i="43"/>
  <c r="G140" i="43"/>
  <c r="L138" i="43"/>
  <c r="G138" i="43"/>
  <c r="G135" i="43"/>
  <c r="G133" i="43"/>
  <c r="G131" i="43"/>
  <c r="G142" i="42"/>
  <c r="G140" i="42"/>
  <c r="L138" i="42"/>
  <c r="G138" i="42"/>
  <c r="G135" i="42"/>
  <c r="G133" i="42"/>
  <c r="G131" i="42"/>
  <c r="G142" i="40"/>
  <c r="G140" i="40"/>
  <c r="L138" i="40"/>
  <c r="G138" i="40"/>
  <c r="G135" i="40"/>
  <c r="G133" i="40"/>
  <c r="G131" i="40"/>
  <c r="G142" i="37"/>
  <c r="H85" i="37"/>
  <c r="E145" i="37" s="1"/>
  <c r="P85" i="37"/>
  <c r="E147" i="37" s="1"/>
  <c r="G81" i="37"/>
  <c r="C170" i="37" s="1"/>
  <c r="G79" i="37"/>
  <c r="C168" i="37" s="1"/>
  <c r="G77" i="37"/>
  <c r="C166" i="37" s="1"/>
  <c r="E154" i="43"/>
  <c r="Q150" i="43"/>
  <c r="G113" i="43"/>
  <c r="P85" i="43"/>
  <c r="E147" i="43" s="1"/>
  <c r="N85" i="43"/>
  <c r="B147" i="43" s="1"/>
  <c r="H85" i="43"/>
  <c r="E145" i="43" s="1"/>
  <c r="E85" i="43"/>
  <c r="B145" i="43" s="1"/>
  <c r="G81" i="43"/>
  <c r="C170" i="43" s="1"/>
  <c r="G79" i="43"/>
  <c r="C168" i="43" s="1"/>
  <c r="G77" i="43"/>
  <c r="C166" i="43" s="1"/>
  <c r="G75" i="43"/>
  <c r="C164" i="43" s="1"/>
  <c r="G73" i="43"/>
  <c r="C162" i="43" s="1"/>
  <c r="G71" i="43"/>
  <c r="C160" i="43" s="1"/>
  <c r="G69" i="43"/>
  <c r="D181" i="43" s="1"/>
  <c r="E154" i="42"/>
  <c r="Q150" i="42"/>
  <c r="B147" i="42"/>
  <c r="G113" i="42"/>
  <c r="P85" i="42"/>
  <c r="E147" i="42" s="1"/>
  <c r="N85" i="42"/>
  <c r="H85" i="42"/>
  <c r="E145" i="42" s="1"/>
  <c r="E85" i="42"/>
  <c r="B145" i="42" s="1"/>
  <c r="G81" i="42"/>
  <c r="C170" i="42" s="1"/>
  <c r="G79" i="42"/>
  <c r="C168" i="42" s="1"/>
  <c r="G77" i="42"/>
  <c r="C166" i="42" s="1"/>
  <c r="G75" i="42"/>
  <c r="C164" i="42" s="1"/>
  <c r="G73" i="42"/>
  <c r="C162" i="42" s="1"/>
  <c r="G71" i="42"/>
  <c r="C160" i="42" s="1"/>
  <c r="G69" i="42"/>
  <c r="D181" i="42" s="1"/>
  <c r="G140" i="37"/>
  <c r="L138" i="37"/>
  <c r="G138" i="37"/>
  <c r="G135" i="37"/>
  <c r="G133" i="37"/>
  <c r="G131" i="37"/>
  <c r="E154" i="37"/>
  <c r="Q150" i="37"/>
  <c r="G113" i="37"/>
  <c r="N85" i="37"/>
  <c r="B147" i="37" s="1"/>
  <c r="E85" i="37"/>
  <c r="B145" i="37" s="1"/>
  <c r="G75" i="37"/>
  <c r="C164" i="37" s="1"/>
  <c r="G73" i="37"/>
  <c r="C162" i="37" s="1"/>
  <c r="G71" i="37"/>
  <c r="C160" i="37" s="1"/>
  <c r="G69" i="37"/>
  <c r="D181" i="37" s="1"/>
  <c r="Q85" i="40"/>
  <c r="E147" i="40" s="1"/>
  <c r="N85" i="40"/>
  <c r="B147" i="40" s="1"/>
  <c r="H85" i="40"/>
  <c r="E145" i="40" s="1"/>
  <c r="E85" i="40"/>
  <c r="B145" i="40" s="1"/>
  <c r="G81" i="40"/>
  <c r="C170" i="40" s="1"/>
  <c r="G79" i="40"/>
  <c r="C168" i="40" s="1"/>
  <c r="G77" i="40"/>
  <c r="C166" i="40" s="1"/>
  <c r="G75" i="40"/>
  <c r="C164" i="40" s="1"/>
  <c r="G73" i="40"/>
  <c r="C162" i="40" s="1"/>
  <c r="G71" i="40"/>
  <c r="C160" i="40" s="1"/>
  <c r="G69" i="40"/>
  <c r="P156" i="40" s="1"/>
  <c r="E154" i="40"/>
  <c r="Q150" i="40"/>
  <c r="G113" i="40"/>
  <c r="P156" i="43" l="1"/>
  <c r="P156" i="37"/>
  <c r="G129" i="43"/>
  <c r="P156" i="42"/>
  <c r="G129" i="42"/>
  <c r="G129" i="40"/>
  <c r="V53" i="14"/>
  <c r="V57" i="43"/>
  <c r="V59" i="43" s="1"/>
  <c r="V57" i="42"/>
  <c r="V59" i="37"/>
  <c r="G107" i="37" s="1"/>
  <c r="G129" i="37"/>
  <c r="D181" i="40"/>
  <c r="G154" i="41"/>
  <c r="G152" i="41"/>
  <c r="L150" i="41"/>
  <c r="G150" i="41"/>
  <c r="G147" i="41"/>
  <c r="G145" i="41"/>
  <c r="G143" i="41"/>
  <c r="H97" i="41"/>
  <c r="E161" i="41" s="1"/>
  <c r="E97" i="41"/>
  <c r="B161" i="41" s="1"/>
  <c r="Q95" i="41"/>
  <c r="E159" i="41" s="1"/>
  <c r="N95" i="41"/>
  <c r="B159" i="41" s="1"/>
  <c r="H95" i="41"/>
  <c r="E157" i="41" s="1"/>
  <c r="E95" i="41"/>
  <c r="B157" i="41" s="1"/>
  <c r="E168" i="41"/>
  <c r="Q164" i="41"/>
  <c r="G125" i="41"/>
  <c r="G91" i="41"/>
  <c r="C184" i="41" s="1"/>
  <c r="G89" i="41"/>
  <c r="C182" i="41" s="1"/>
  <c r="G87" i="41"/>
  <c r="C180" i="41" s="1"/>
  <c r="G85" i="41"/>
  <c r="C178" i="41" s="1"/>
  <c r="G83" i="41"/>
  <c r="C176" i="41" s="1"/>
  <c r="G81" i="41"/>
  <c r="C174" i="41" s="1"/>
  <c r="G79" i="41"/>
  <c r="P170" i="41" s="1"/>
  <c r="E177" i="39"/>
  <c r="Q173" i="39"/>
  <c r="G165" i="39"/>
  <c r="G163" i="39"/>
  <c r="L161" i="39"/>
  <c r="G161" i="39"/>
  <c r="G158" i="39"/>
  <c r="G156" i="39"/>
  <c r="G154" i="39"/>
  <c r="G136" i="39"/>
  <c r="P108" i="39"/>
  <c r="E170" i="39" s="1"/>
  <c r="M108" i="39"/>
  <c r="B170" i="39" s="1"/>
  <c r="G108" i="39"/>
  <c r="E168" i="39" s="1"/>
  <c r="E108" i="39"/>
  <c r="B168" i="39" s="1"/>
  <c r="G104" i="39"/>
  <c r="C193" i="39" s="1"/>
  <c r="G102" i="39"/>
  <c r="C191" i="39" s="1"/>
  <c r="G100" i="39"/>
  <c r="C189" i="39" s="1"/>
  <c r="G98" i="39"/>
  <c r="C187" i="39" s="1"/>
  <c r="G96" i="39"/>
  <c r="C185" i="39" s="1"/>
  <c r="G94" i="39"/>
  <c r="C183" i="39" s="1"/>
  <c r="G92" i="39"/>
  <c r="D204" i="39" s="1"/>
  <c r="G91" i="35"/>
  <c r="D203" i="35" s="1"/>
  <c r="G164" i="35"/>
  <c r="G162" i="35"/>
  <c r="L160" i="35"/>
  <c r="G160" i="35"/>
  <c r="G157" i="35"/>
  <c r="G155" i="35"/>
  <c r="G153" i="35"/>
  <c r="P107" i="35"/>
  <c r="E169" i="35" s="1"/>
  <c r="G107" i="35"/>
  <c r="E167" i="35" s="1"/>
  <c r="G103" i="35"/>
  <c r="C192" i="35" s="1"/>
  <c r="G101" i="35"/>
  <c r="C190" i="35" s="1"/>
  <c r="G99" i="35"/>
  <c r="C188" i="35" s="1"/>
  <c r="G97" i="35"/>
  <c r="C186" i="35" s="1"/>
  <c r="G95" i="35"/>
  <c r="C184" i="35" s="1"/>
  <c r="G93" i="35"/>
  <c r="G164" i="30"/>
  <c r="G162" i="30"/>
  <c r="L160" i="30"/>
  <c r="G160" i="30"/>
  <c r="G157" i="30"/>
  <c r="G155" i="30"/>
  <c r="G153" i="30"/>
  <c r="P107" i="30"/>
  <c r="E169" i="30" s="1"/>
  <c r="G107" i="30"/>
  <c r="E167" i="30" s="1"/>
  <c r="G103" i="30"/>
  <c r="G101" i="30"/>
  <c r="C190" i="30" s="1"/>
  <c r="G99" i="30"/>
  <c r="C188" i="30" s="1"/>
  <c r="G97" i="30"/>
  <c r="C186" i="30" s="1"/>
  <c r="G95" i="30"/>
  <c r="C184" i="30" s="1"/>
  <c r="G93" i="30"/>
  <c r="C182" i="30" s="1"/>
  <c r="V76" i="39"/>
  <c r="V73" i="39"/>
  <c r="E176" i="35"/>
  <c r="Q172" i="35"/>
  <c r="B169" i="35"/>
  <c r="G135" i="35"/>
  <c r="M107" i="35"/>
  <c r="E107" i="35"/>
  <c r="B167" i="35" s="1"/>
  <c r="C182" i="35"/>
  <c r="V75" i="35"/>
  <c r="V72" i="35"/>
  <c r="E185" i="36"/>
  <c r="Q181" i="36"/>
  <c r="G173" i="36"/>
  <c r="G171" i="36"/>
  <c r="L169" i="36"/>
  <c r="G169" i="36"/>
  <c r="G166" i="36"/>
  <c r="G164" i="36"/>
  <c r="G162" i="36"/>
  <c r="G144" i="36"/>
  <c r="P116" i="36"/>
  <c r="E178" i="36" s="1"/>
  <c r="M116" i="36"/>
  <c r="B178" i="36" s="1"/>
  <c r="G116" i="36"/>
  <c r="E176" i="36" s="1"/>
  <c r="E116" i="36"/>
  <c r="B176" i="36" s="1"/>
  <c r="G112" i="36"/>
  <c r="C201" i="36" s="1"/>
  <c r="G110" i="36"/>
  <c r="C199" i="36" s="1"/>
  <c r="G108" i="36"/>
  <c r="C197" i="36" s="1"/>
  <c r="G106" i="36"/>
  <c r="C195" i="36" s="1"/>
  <c r="G104" i="36"/>
  <c r="C193" i="36" s="1"/>
  <c r="G102" i="36"/>
  <c r="C191" i="36" s="1"/>
  <c r="G100" i="36"/>
  <c r="D212" i="36" s="1"/>
  <c r="V81" i="36"/>
  <c r="E186" i="34"/>
  <c r="Q182" i="34"/>
  <c r="G174" i="34"/>
  <c r="G172" i="34"/>
  <c r="L170" i="34"/>
  <c r="G170" i="34"/>
  <c r="G167" i="34"/>
  <c r="G165" i="34"/>
  <c r="G163" i="34"/>
  <c r="G145" i="34"/>
  <c r="P117" i="34"/>
  <c r="E179" i="34" s="1"/>
  <c r="M117" i="34"/>
  <c r="B179" i="34" s="1"/>
  <c r="G117" i="34"/>
  <c r="E177" i="34" s="1"/>
  <c r="E117" i="34"/>
  <c r="B177" i="34" s="1"/>
  <c r="G113" i="34"/>
  <c r="C202" i="34" s="1"/>
  <c r="G111" i="34"/>
  <c r="C200" i="34" s="1"/>
  <c r="G109" i="34"/>
  <c r="C198" i="34" s="1"/>
  <c r="G107" i="34"/>
  <c r="C196" i="34" s="1"/>
  <c r="G105" i="34"/>
  <c r="C194" i="34" s="1"/>
  <c r="G103" i="34"/>
  <c r="C192" i="34" s="1"/>
  <c r="G101" i="34"/>
  <c r="D213" i="34" s="1"/>
  <c r="V81" i="34"/>
  <c r="V78" i="34"/>
  <c r="G174" i="33"/>
  <c r="G172" i="33"/>
  <c r="L170" i="33"/>
  <c r="G170" i="33"/>
  <c r="G167" i="33"/>
  <c r="G165" i="33"/>
  <c r="G163" i="33"/>
  <c r="P117" i="33"/>
  <c r="E179" i="33" s="1"/>
  <c r="M117" i="33"/>
  <c r="G117" i="33"/>
  <c r="E117" i="33"/>
  <c r="B177" i="33" s="1"/>
  <c r="G113" i="33"/>
  <c r="C202" i="33" s="1"/>
  <c r="G111" i="33"/>
  <c r="C200" i="33" s="1"/>
  <c r="G109" i="33"/>
  <c r="C198" i="33" s="1"/>
  <c r="G107" i="33"/>
  <c r="C196" i="33" s="1"/>
  <c r="G105" i="33"/>
  <c r="C194" i="33" s="1"/>
  <c r="G103" i="33"/>
  <c r="C192" i="33" s="1"/>
  <c r="G101" i="33"/>
  <c r="G161" i="33" s="1"/>
  <c r="E186" i="33"/>
  <c r="Q182" i="33"/>
  <c r="G145" i="33"/>
  <c r="B179" i="33"/>
  <c r="E177" i="33"/>
  <c r="V81" i="33"/>
  <c r="V78" i="33"/>
  <c r="G166" i="32"/>
  <c r="G164" i="32"/>
  <c r="L162" i="32"/>
  <c r="G162" i="32"/>
  <c r="G159" i="32"/>
  <c r="G157" i="32"/>
  <c r="G155" i="32"/>
  <c r="P109" i="32"/>
  <c r="E171" i="32" s="1"/>
  <c r="M109" i="32"/>
  <c r="G109" i="32"/>
  <c r="E169" i="32" s="1"/>
  <c r="E109" i="32"/>
  <c r="B169" i="32" s="1"/>
  <c r="G105" i="32"/>
  <c r="C194" i="32" s="1"/>
  <c r="G103" i="32"/>
  <c r="C192" i="32" s="1"/>
  <c r="G101" i="32"/>
  <c r="C190" i="32" s="1"/>
  <c r="G99" i="32"/>
  <c r="C188" i="32" s="1"/>
  <c r="G97" i="32"/>
  <c r="C186" i="32" s="1"/>
  <c r="G95" i="32"/>
  <c r="C184" i="32" s="1"/>
  <c r="G93" i="32"/>
  <c r="D205" i="32" s="1"/>
  <c r="E178" i="32"/>
  <c r="Q174" i="32"/>
  <c r="G137" i="32"/>
  <c r="B171" i="32"/>
  <c r="V77" i="32"/>
  <c r="V74" i="32"/>
  <c r="E180" i="31"/>
  <c r="Q176" i="31"/>
  <c r="G168" i="31"/>
  <c r="G166" i="31"/>
  <c r="L164" i="31"/>
  <c r="G164" i="31"/>
  <c r="G161" i="31"/>
  <c r="G159" i="31"/>
  <c r="G157" i="31"/>
  <c r="G139" i="31"/>
  <c r="P111" i="31"/>
  <c r="E173" i="31" s="1"/>
  <c r="M111" i="31"/>
  <c r="B173" i="31" s="1"/>
  <c r="G111" i="31"/>
  <c r="E171" i="31" s="1"/>
  <c r="E111" i="31"/>
  <c r="B171" i="31" s="1"/>
  <c r="G107" i="31"/>
  <c r="C196" i="31" s="1"/>
  <c r="G105" i="31"/>
  <c r="C194" i="31" s="1"/>
  <c r="G103" i="31"/>
  <c r="C192" i="31" s="1"/>
  <c r="G101" i="31"/>
  <c r="C190" i="31" s="1"/>
  <c r="G99" i="31"/>
  <c r="C188" i="31" s="1"/>
  <c r="G97" i="31"/>
  <c r="C186" i="31" s="1"/>
  <c r="G95" i="31"/>
  <c r="D207" i="31" s="1"/>
  <c r="V79" i="31"/>
  <c r="V76" i="31"/>
  <c r="E176" i="30"/>
  <c r="Q172" i="30"/>
  <c r="G135" i="30"/>
  <c r="M107" i="30"/>
  <c r="B169" i="30" s="1"/>
  <c r="E107" i="30"/>
  <c r="B167" i="30" s="1"/>
  <c r="C192" i="30"/>
  <c r="G91" i="30"/>
  <c r="D203" i="30" s="1"/>
  <c r="V75" i="30"/>
  <c r="V72" i="30"/>
  <c r="G168" i="28"/>
  <c r="G166" i="28"/>
  <c r="L164" i="28"/>
  <c r="G164" i="28"/>
  <c r="G159" i="28"/>
  <c r="G161" i="28"/>
  <c r="G157" i="28"/>
  <c r="P111" i="28"/>
  <c r="M111" i="28"/>
  <c r="G111" i="28"/>
  <c r="E171" i="28" s="1"/>
  <c r="E111" i="28"/>
  <c r="B171" i="28" s="1"/>
  <c r="G107" i="28"/>
  <c r="C196" i="28" s="1"/>
  <c r="G105" i="28"/>
  <c r="C194" i="28" s="1"/>
  <c r="G103" i="28"/>
  <c r="C192" i="28" s="1"/>
  <c r="G101" i="28"/>
  <c r="C190" i="28" s="1"/>
  <c r="G99" i="28"/>
  <c r="C188" i="28" s="1"/>
  <c r="G97" i="28"/>
  <c r="C186" i="28" s="1"/>
  <c r="G95" i="28"/>
  <c r="G155" i="28" s="1"/>
  <c r="E180" i="28"/>
  <c r="Q176" i="28"/>
  <c r="G139" i="28"/>
  <c r="E173" i="28"/>
  <c r="B173" i="28"/>
  <c r="V79" i="28"/>
  <c r="V76" i="28"/>
  <c r="V59" i="42" l="1"/>
  <c r="G107" i="42" s="1"/>
  <c r="G107" i="43"/>
  <c r="G141" i="41"/>
  <c r="V80" i="14"/>
  <c r="V84" i="14"/>
  <c r="G131" i="14" s="1"/>
  <c r="D195" i="41"/>
  <c r="P179" i="39"/>
  <c r="G152" i="39"/>
  <c r="P178" i="35"/>
  <c r="G151" i="35"/>
  <c r="P187" i="36"/>
  <c r="G160" i="36"/>
  <c r="P188" i="34"/>
  <c r="G161" i="34"/>
  <c r="D213" i="33"/>
  <c r="P188" i="33"/>
  <c r="G153" i="32"/>
  <c r="P180" i="32"/>
  <c r="P182" i="31"/>
  <c r="G155" i="31"/>
  <c r="P178" i="30"/>
  <c r="G151" i="30"/>
  <c r="D207" i="28"/>
  <c r="P182" i="28"/>
  <c r="E161" i="29"/>
  <c r="Q157" i="29"/>
  <c r="G149" i="29"/>
  <c r="G147" i="29"/>
  <c r="L145" i="29"/>
  <c r="G145" i="29"/>
  <c r="G142" i="29"/>
  <c r="G140" i="29"/>
  <c r="G138" i="29"/>
  <c r="G120" i="29"/>
  <c r="P92" i="29"/>
  <c r="E154" i="29" s="1"/>
  <c r="M92" i="29"/>
  <c r="B154" i="29" s="1"/>
  <c r="G92" i="29"/>
  <c r="E152" i="29" s="1"/>
  <c r="E92" i="29"/>
  <c r="B152" i="29" s="1"/>
  <c r="G88" i="29"/>
  <c r="C177" i="29" s="1"/>
  <c r="G86" i="29"/>
  <c r="C175" i="29" s="1"/>
  <c r="G84" i="29"/>
  <c r="C173" i="29" s="1"/>
  <c r="G82" i="29"/>
  <c r="C171" i="29" s="1"/>
  <c r="G80" i="29"/>
  <c r="C169" i="29" s="1"/>
  <c r="G78" i="29"/>
  <c r="C167" i="29" s="1"/>
  <c r="G76" i="29"/>
  <c r="D188" i="29" s="1"/>
  <c r="V64" i="29"/>
  <c r="V61" i="29"/>
  <c r="G150" i="27"/>
  <c r="G148" i="27"/>
  <c r="L146" i="27"/>
  <c r="G146" i="27"/>
  <c r="G143" i="27"/>
  <c r="G141" i="27"/>
  <c r="G139" i="27"/>
  <c r="P93" i="27"/>
  <c r="E155" i="27" s="1"/>
  <c r="M93" i="27"/>
  <c r="B155" i="27" s="1"/>
  <c r="G93" i="27"/>
  <c r="E153" i="27" s="1"/>
  <c r="E93" i="27"/>
  <c r="G89" i="27"/>
  <c r="C178" i="27" s="1"/>
  <c r="G87" i="27"/>
  <c r="C176" i="27" s="1"/>
  <c r="G85" i="27"/>
  <c r="C174" i="27" s="1"/>
  <c r="G83" i="27"/>
  <c r="C172" i="27" s="1"/>
  <c r="G81" i="27"/>
  <c r="C170" i="27" s="1"/>
  <c r="G79" i="27"/>
  <c r="C168" i="27" s="1"/>
  <c r="G77" i="27"/>
  <c r="D189" i="27" s="1"/>
  <c r="E162" i="27"/>
  <c r="Q158" i="27"/>
  <c r="G121" i="27"/>
  <c r="B153" i="27"/>
  <c r="V65" i="27"/>
  <c r="V62" i="27"/>
  <c r="P163" i="29" l="1"/>
  <c r="G136" i="29"/>
  <c r="P164" i="27"/>
  <c r="G137" i="27"/>
  <c r="E152" i="26"/>
  <c r="Q148" i="26"/>
  <c r="G140" i="26"/>
  <c r="G138" i="26"/>
  <c r="L136" i="26"/>
  <c r="G136" i="26"/>
  <c r="G133" i="26"/>
  <c r="G131" i="26"/>
  <c r="G129" i="26"/>
  <c r="G111" i="26"/>
  <c r="P83" i="26"/>
  <c r="E145" i="26" s="1"/>
  <c r="M83" i="26"/>
  <c r="B145" i="26" s="1"/>
  <c r="G83" i="26"/>
  <c r="E143" i="26" s="1"/>
  <c r="E83" i="26"/>
  <c r="B143" i="26" s="1"/>
  <c r="G79" i="26"/>
  <c r="C168" i="26" s="1"/>
  <c r="G77" i="26"/>
  <c r="C166" i="26" s="1"/>
  <c r="G75" i="26"/>
  <c r="C164" i="26" s="1"/>
  <c r="G73" i="26"/>
  <c r="C162" i="26" s="1"/>
  <c r="G71" i="26"/>
  <c r="C160" i="26" s="1"/>
  <c r="G69" i="26"/>
  <c r="C158" i="26" s="1"/>
  <c r="G67" i="26"/>
  <c r="D179" i="26" s="1"/>
  <c r="V55" i="26"/>
  <c r="V52" i="26"/>
  <c r="E156" i="24"/>
  <c r="Q152" i="24"/>
  <c r="E149" i="24"/>
  <c r="G144" i="24"/>
  <c r="G142" i="24"/>
  <c r="L140" i="24"/>
  <c r="G140" i="24"/>
  <c r="G137" i="24"/>
  <c r="G135" i="24"/>
  <c r="G133" i="24"/>
  <c r="G115" i="24"/>
  <c r="P87" i="24"/>
  <c r="M87" i="24"/>
  <c r="B149" i="24" s="1"/>
  <c r="G87" i="24"/>
  <c r="E147" i="24" s="1"/>
  <c r="E87" i="24"/>
  <c r="B147" i="24" s="1"/>
  <c r="G83" i="24"/>
  <c r="C172" i="24" s="1"/>
  <c r="G81" i="24"/>
  <c r="C170" i="24" s="1"/>
  <c r="G79" i="24"/>
  <c r="C168" i="24" s="1"/>
  <c r="G77" i="24"/>
  <c r="C166" i="24" s="1"/>
  <c r="G75" i="24"/>
  <c r="C164" i="24" s="1"/>
  <c r="G73" i="24"/>
  <c r="C162" i="24" s="1"/>
  <c r="G71" i="24"/>
  <c r="P158" i="24" s="1"/>
  <c r="V58" i="24"/>
  <c r="V55" i="24"/>
  <c r="G169" i="25"/>
  <c r="G167" i="25"/>
  <c r="L165" i="25"/>
  <c r="G165" i="25"/>
  <c r="G162" i="25"/>
  <c r="G160" i="25"/>
  <c r="G158" i="25"/>
  <c r="P112" i="25"/>
  <c r="E174" i="25" s="1"/>
  <c r="M112" i="25"/>
  <c r="B174" i="25" s="1"/>
  <c r="G112" i="25"/>
  <c r="E172" i="25" s="1"/>
  <c r="E112" i="25"/>
  <c r="B172" i="25" s="1"/>
  <c r="G108" i="25"/>
  <c r="C197" i="25" s="1"/>
  <c r="G106" i="25"/>
  <c r="C195" i="25" s="1"/>
  <c r="G104" i="25"/>
  <c r="C193" i="25" s="1"/>
  <c r="G102" i="25"/>
  <c r="C191" i="25" s="1"/>
  <c r="G100" i="25"/>
  <c r="C189" i="25" s="1"/>
  <c r="G98" i="25"/>
  <c r="C187" i="25" s="1"/>
  <c r="G96" i="25"/>
  <c r="D208" i="25" s="1"/>
  <c r="E181" i="25"/>
  <c r="Q177" i="25"/>
  <c r="G140" i="25"/>
  <c r="V80" i="25"/>
  <c r="V77" i="25"/>
  <c r="V78" i="23"/>
  <c r="V58" i="26" l="1"/>
  <c r="P154" i="26"/>
  <c r="G127" i="26"/>
  <c r="G131" i="24"/>
  <c r="D183" i="24"/>
  <c r="P183" i="25"/>
  <c r="G156" i="25"/>
  <c r="G170" i="23"/>
  <c r="G168" i="23"/>
  <c r="L166" i="23"/>
  <c r="G166" i="23"/>
  <c r="G163" i="23"/>
  <c r="G161" i="23"/>
  <c r="G159" i="23"/>
  <c r="P113" i="23"/>
  <c r="E175" i="23" s="1"/>
  <c r="M113" i="23"/>
  <c r="G113" i="23"/>
  <c r="E173" i="23" s="1"/>
  <c r="E113" i="23"/>
  <c r="G109" i="23"/>
  <c r="C198" i="23" s="1"/>
  <c r="G107" i="23"/>
  <c r="C196" i="23" s="1"/>
  <c r="G105" i="23"/>
  <c r="C194" i="23" s="1"/>
  <c r="G103" i="23"/>
  <c r="C192" i="23" s="1"/>
  <c r="G101" i="23"/>
  <c r="C190" i="23" s="1"/>
  <c r="G99" i="23"/>
  <c r="C188" i="23" s="1"/>
  <c r="G97" i="23"/>
  <c r="D209" i="23" s="1"/>
  <c r="E182" i="23"/>
  <c r="Q178" i="23"/>
  <c r="G141" i="23"/>
  <c r="B175" i="23"/>
  <c r="B173" i="23"/>
  <c r="V81" i="23"/>
  <c r="V58" i="22"/>
  <c r="V55" i="22"/>
  <c r="V75" i="21"/>
  <c r="V72" i="21"/>
  <c r="V79" i="20"/>
  <c r="V76" i="20"/>
  <c r="V79" i="19"/>
  <c r="V76" i="19"/>
  <c r="V79" i="18"/>
  <c r="V76" i="18"/>
  <c r="V82" i="17"/>
  <c r="V79" i="17"/>
  <c r="V77" i="16"/>
  <c r="V74" i="16"/>
  <c r="V76" i="15"/>
  <c r="V79" i="15"/>
  <c r="V68" i="13"/>
  <c r="V65" i="13"/>
  <c r="V77" i="10"/>
  <c r="V73" i="11"/>
  <c r="V70" i="11"/>
  <c r="V74" i="10"/>
  <c r="V81" i="12"/>
  <c r="V78" i="12"/>
  <c r="G144" i="22"/>
  <c r="G142" i="22"/>
  <c r="L140" i="22"/>
  <c r="G140" i="22"/>
  <c r="G137" i="22"/>
  <c r="G135" i="22"/>
  <c r="G133" i="22"/>
  <c r="P87" i="22"/>
  <c r="E149" i="22" s="1"/>
  <c r="M87" i="22"/>
  <c r="B149" i="22" s="1"/>
  <c r="G87" i="22"/>
  <c r="E147" i="22" s="1"/>
  <c r="E87" i="22"/>
  <c r="B147" i="22" s="1"/>
  <c r="G83" i="22"/>
  <c r="C172" i="22" s="1"/>
  <c r="G81" i="22"/>
  <c r="C170" i="22" s="1"/>
  <c r="G79" i="22"/>
  <c r="C168" i="22" s="1"/>
  <c r="G77" i="22"/>
  <c r="C166" i="22" s="1"/>
  <c r="G75" i="22"/>
  <c r="C164" i="22" s="1"/>
  <c r="G73" i="22"/>
  <c r="C162" i="22" s="1"/>
  <c r="G71" i="22"/>
  <c r="G131" i="22" s="1"/>
  <c r="E156" i="22"/>
  <c r="Q152" i="22"/>
  <c r="G115" i="22"/>
  <c r="D183" i="22" l="1"/>
  <c r="P184" i="23"/>
  <c r="G157" i="23"/>
  <c r="P158" i="22"/>
  <c r="E176" i="21"/>
  <c r="Q172" i="21"/>
  <c r="G164" i="21"/>
  <c r="G162" i="21"/>
  <c r="L160" i="21"/>
  <c r="G160" i="21"/>
  <c r="G157" i="21"/>
  <c r="G155" i="21"/>
  <c r="G153" i="21"/>
  <c r="G135" i="21"/>
  <c r="P107" i="21"/>
  <c r="E169" i="21" s="1"/>
  <c r="M107" i="21"/>
  <c r="B169" i="21" s="1"/>
  <c r="G107" i="21"/>
  <c r="E167" i="21" s="1"/>
  <c r="E107" i="21"/>
  <c r="B167" i="21" s="1"/>
  <c r="G103" i="21"/>
  <c r="C192" i="21" s="1"/>
  <c r="G101" i="21"/>
  <c r="C190" i="21" s="1"/>
  <c r="G99" i="21"/>
  <c r="C188" i="21" s="1"/>
  <c r="G97" i="21"/>
  <c r="C186" i="21" s="1"/>
  <c r="G95" i="21"/>
  <c r="C184" i="21" s="1"/>
  <c r="G93" i="21"/>
  <c r="C182" i="21" s="1"/>
  <c r="G91" i="21"/>
  <c r="D203" i="21" s="1"/>
  <c r="P178" i="21" l="1"/>
  <c r="G151" i="21"/>
  <c r="G168" i="20"/>
  <c r="G166" i="20"/>
  <c r="L164" i="20"/>
  <c r="G164" i="20"/>
  <c r="G161" i="20"/>
  <c r="G159" i="20"/>
  <c r="G157" i="20"/>
  <c r="P111" i="20"/>
  <c r="E173" i="20" s="1"/>
  <c r="M111" i="20"/>
  <c r="B173" i="20" s="1"/>
  <c r="G111" i="20"/>
  <c r="E171" i="20" s="1"/>
  <c r="E111" i="20"/>
  <c r="G107" i="20"/>
  <c r="C196" i="20" s="1"/>
  <c r="G105" i="20"/>
  <c r="G103" i="20"/>
  <c r="C192" i="20" s="1"/>
  <c r="G101" i="20"/>
  <c r="G99" i="20"/>
  <c r="C188" i="20" s="1"/>
  <c r="G97" i="20"/>
  <c r="C186" i="20" s="1"/>
  <c r="G95" i="20"/>
  <c r="D207" i="20" s="1"/>
  <c r="C190" i="20"/>
  <c r="E180" i="20"/>
  <c r="Q176" i="20"/>
  <c r="G139" i="20"/>
  <c r="B171" i="20"/>
  <c r="C194" i="20"/>
  <c r="E180" i="19"/>
  <c r="Q176" i="19"/>
  <c r="G168" i="19"/>
  <c r="G166" i="19"/>
  <c r="L164" i="19"/>
  <c r="G164" i="19"/>
  <c r="G161" i="19"/>
  <c r="G159" i="19"/>
  <c r="G157" i="19"/>
  <c r="G139" i="19"/>
  <c r="P111" i="19"/>
  <c r="E173" i="19" s="1"/>
  <c r="M111" i="19"/>
  <c r="B173" i="19" s="1"/>
  <c r="G111" i="19"/>
  <c r="E171" i="19" s="1"/>
  <c r="E111" i="19"/>
  <c r="B171" i="19" s="1"/>
  <c r="G107" i="19"/>
  <c r="C196" i="19" s="1"/>
  <c r="G105" i="19"/>
  <c r="C194" i="19" s="1"/>
  <c r="G103" i="19"/>
  <c r="C192" i="19" s="1"/>
  <c r="G101" i="19"/>
  <c r="C190" i="19" s="1"/>
  <c r="G99" i="19"/>
  <c r="C188" i="19" s="1"/>
  <c r="G97" i="19"/>
  <c r="C186" i="19" s="1"/>
  <c r="G95" i="19"/>
  <c r="D207" i="19" s="1"/>
  <c r="P111" i="18"/>
  <c r="E173" i="18" s="1"/>
  <c r="M111" i="18"/>
  <c r="B173" i="18" s="1"/>
  <c r="G168" i="18"/>
  <c r="G166" i="18"/>
  <c r="L164" i="18"/>
  <c r="G164" i="18"/>
  <c r="G161" i="18"/>
  <c r="G159" i="18"/>
  <c r="G157" i="18"/>
  <c r="E111" i="18"/>
  <c r="M114" i="17"/>
  <c r="E114" i="17"/>
  <c r="M109" i="16"/>
  <c r="E109" i="16"/>
  <c r="M111" i="15"/>
  <c r="E111" i="15"/>
  <c r="N96" i="13"/>
  <c r="E96" i="13"/>
  <c r="N113" i="12"/>
  <c r="E113" i="12"/>
  <c r="M109" i="10"/>
  <c r="E109" i="10"/>
  <c r="M105" i="11"/>
  <c r="E105" i="11"/>
  <c r="G111" i="18"/>
  <c r="E171" i="18" s="1"/>
  <c r="G107" i="18"/>
  <c r="C196" i="18" s="1"/>
  <c r="G105" i="18"/>
  <c r="C194" i="18" s="1"/>
  <c r="G103" i="18"/>
  <c r="G101" i="18"/>
  <c r="C190" i="18" s="1"/>
  <c r="G99" i="18"/>
  <c r="C188" i="18" s="1"/>
  <c r="G97" i="18"/>
  <c r="C186" i="18" s="1"/>
  <c r="G95" i="18"/>
  <c r="D207" i="18" s="1"/>
  <c r="E180" i="18"/>
  <c r="Q176" i="18"/>
  <c r="G139" i="18"/>
  <c r="B171" i="18"/>
  <c r="C192" i="18"/>
  <c r="G166" i="16"/>
  <c r="G164" i="16"/>
  <c r="L162" i="16"/>
  <c r="G162" i="16"/>
  <c r="G159" i="16"/>
  <c r="G157" i="16"/>
  <c r="G155" i="16"/>
  <c r="P109" i="16"/>
  <c r="G109" i="16"/>
  <c r="G105" i="16"/>
  <c r="G103" i="16"/>
  <c r="G101" i="16"/>
  <c r="G99" i="16"/>
  <c r="G97" i="16"/>
  <c r="G95" i="16"/>
  <c r="G93" i="16"/>
  <c r="G168" i="15"/>
  <c r="G166" i="15"/>
  <c r="L164" i="15"/>
  <c r="G164" i="15"/>
  <c r="G161" i="15"/>
  <c r="G159" i="15"/>
  <c r="G157" i="15"/>
  <c r="P111" i="15"/>
  <c r="G111" i="15"/>
  <c r="G107" i="15"/>
  <c r="G105" i="15"/>
  <c r="G103" i="15"/>
  <c r="G101" i="15"/>
  <c r="G99" i="15"/>
  <c r="G97" i="15"/>
  <c r="G95" i="15"/>
  <c r="G155" i="18" l="1"/>
  <c r="P182" i="20"/>
  <c r="G155" i="20"/>
  <c r="P182" i="19"/>
  <c r="G155" i="19"/>
  <c r="P182" i="18"/>
  <c r="G155" i="13"/>
  <c r="G153" i="13"/>
  <c r="L151" i="13"/>
  <c r="G151" i="13"/>
  <c r="G148" i="13"/>
  <c r="G144" i="13"/>
  <c r="G92" i="13"/>
  <c r="C185" i="13" s="1"/>
  <c r="G90" i="13"/>
  <c r="C183" i="13" s="1"/>
  <c r="G88" i="13"/>
  <c r="C181" i="13" s="1"/>
  <c r="G86" i="13"/>
  <c r="G84" i="13"/>
  <c r="C177" i="13" s="1"/>
  <c r="G82" i="13"/>
  <c r="C175" i="13" s="1"/>
  <c r="G80" i="13"/>
  <c r="G142" i="13" s="1"/>
  <c r="G172" i="12"/>
  <c r="G170" i="12"/>
  <c r="L168" i="12"/>
  <c r="G168" i="12"/>
  <c r="G165" i="12"/>
  <c r="G163" i="12"/>
  <c r="G161" i="12"/>
  <c r="G109" i="12"/>
  <c r="G107" i="12"/>
  <c r="C200" i="12" s="1"/>
  <c r="G105" i="12"/>
  <c r="G103" i="12"/>
  <c r="C196" i="12" s="1"/>
  <c r="G101" i="12"/>
  <c r="G99" i="12"/>
  <c r="C192" i="12" s="1"/>
  <c r="G97" i="12"/>
  <c r="P188" i="12" s="1"/>
  <c r="G171" i="17"/>
  <c r="G169" i="17"/>
  <c r="G167" i="17"/>
  <c r="L167" i="17"/>
  <c r="G164" i="17"/>
  <c r="G162" i="17"/>
  <c r="G160" i="17"/>
  <c r="P114" i="17"/>
  <c r="E176" i="17" s="1"/>
  <c r="G114" i="17"/>
  <c r="E174" i="17" s="1"/>
  <c r="G110" i="17"/>
  <c r="C199" i="17" s="1"/>
  <c r="G108" i="17"/>
  <c r="C197" i="17" s="1"/>
  <c r="G106" i="17"/>
  <c r="C195" i="17" s="1"/>
  <c r="G104" i="17"/>
  <c r="C193" i="17" s="1"/>
  <c r="G102" i="17"/>
  <c r="G100" i="17"/>
  <c r="C189" i="17" s="1"/>
  <c r="G98" i="17"/>
  <c r="D210" i="17" s="1"/>
  <c r="G162" i="11"/>
  <c r="G160" i="11"/>
  <c r="L158" i="11"/>
  <c r="G158" i="11"/>
  <c r="G155" i="11"/>
  <c r="G153" i="11"/>
  <c r="G151" i="11"/>
  <c r="P105" i="11"/>
  <c r="E167" i="11" s="1"/>
  <c r="G105" i="11"/>
  <c r="E165" i="11" s="1"/>
  <c r="G101" i="11"/>
  <c r="G99" i="11"/>
  <c r="G97" i="11"/>
  <c r="G95" i="11"/>
  <c r="G93" i="11"/>
  <c r="G91" i="11"/>
  <c r="G89" i="11"/>
  <c r="B176" i="17"/>
  <c r="B174" i="17"/>
  <c r="E183" i="17"/>
  <c r="Q179" i="17"/>
  <c r="G142" i="17"/>
  <c r="C191" i="17"/>
  <c r="B169" i="16"/>
  <c r="E171" i="16"/>
  <c r="E169" i="16"/>
  <c r="C194" i="16"/>
  <c r="C190" i="16"/>
  <c r="C188" i="16"/>
  <c r="C186" i="16"/>
  <c r="C184" i="16"/>
  <c r="D205" i="16"/>
  <c r="E178" i="16"/>
  <c r="Q174" i="16"/>
  <c r="G137" i="16"/>
  <c r="B171" i="16"/>
  <c r="C192" i="16"/>
  <c r="C192" i="15"/>
  <c r="P182" i="15"/>
  <c r="E180" i="15"/>
  <c r="Q176" i="15"/>
  <c r="B173" i="15"/>
  <c r="G139" i="15"/>
  <c r="E173" i="15"/>
  <c r="E171" i="15"/>
  <c r="B171" i="15"/>
  <c r="C196" i="15"/>
  <c r="C194" i="15"/>
  <c r="C190" i="15"/>
  <c r="C188" i="15"/>
  <c r="C186" i="15"/>
  <c r="D207" i="15"/>
  <c r="B158" i="13"/>
  <c r="B160" i="13"/>
  <c r="B177" i="12"/>
  <c r="B175" i="12"/>
  <c r="B171" i="10"/>
  <c r="B169" i="10"/>
  <c r="B167" i="11"/>
  <c r="B165" i="11"/>
  <c r="P96" i="13"/>
  <c r="H98" i="13"/>
  <c r="E162" i="13" s="1"/>
  <c r="E98" i="13"/>
  <c r="B162" i="13" s="1"/>
  <c r="H96" i="13"/>
  <c r="C179" i="13"/>
  <c r="E169" i="13"/>
  <c r="Q165" i="13"/>
  <c r="G126" i="13"/>
  <c r="E160" i="13"/>
  <c r="E158" i="13"/>
  <c r="P113" i="12"/>
  <c r="E177" i="12" s="1"/>
  <c r="H113" i="12"/>
  <c r="E175" i="12" s="1"/>
  <c r="H115" i="12"/>
  <c r="E179" i="12" s="1"/>
  <c r="E115" i="12"/>
  <c r="B179" i="12" s="1"/>
  <c r="G143" i="12"/>
  <c r="Q182" i="12"/>
  <c r="E186" i="12"/>
  <c r="C194" i="12"/>
  <c r="C198" i="12"/>
  <c r="C202" i="12"/>
  <c r="P171" i="13" l="1"/>
  <c r="D196" i="13"/>
  <c r="D213" i="12"/>
  <c r="P185" i="17"/>
  <c r="G158" i="17"/>
  <c r="G153" i="16"/>
  <c r="P180" i="16"/>
  <c r="G155" i="15"/>
  <c r="G159" i="12"/>
  <c r="P180" i="10" l="1"/>
  <c r="E178" i="10"/>
  <c r="Q174" i="10"/>
  <c r="E174" i="11"/>
  <c r="Q170" i="11"/>
  <c r="G166" i="10"/>
  <c r="G164" i="10"/>
  <c r="L162" i="10"/>
  <c r="G162" i="10"/>
  <c r="G159" i="10"/>
  <c r="G157" i="10"/>
  <c r="G155" i="10"/>
  <c r="G137" i="10"/>
  <c r="P109" i="10"/>
  <c r="E171" i="10" s="1"/>
  <c r="G109" i="10"/>
  <c r="E169" i="10" s="1"/>
  <c r="G105" i="10"/>
  <c r="C194" i="10" s="1"/>
  <c r="G103" i="10"/>
  <c r="C192" i="10" s="1"/>
  <c r="G101" i="10"/>
  <c r="C190" i="10" s="1"/>
  <c r="G99" i="10"/>
  <c r="C188" i="10" s="1"/>
  <c r="G97" i="10"/>
  <c r="C186" i="10" s="1"/>
  <c r="G95" i="10"/>
  <c r="C184" i="10" s="1"/>
  <c r="G93" i="10"/>
  <c r="G153" i="10" s="1"/>
  <c r="D205" i="10" l="1"/>
  <c r="V73" i="12"/>
  <c r="V70" i="12"/>
  <c r="C190" i="11"/>
  <c r="C186" i="11"/>
  <c r="C184" i="11"/>
  <c r="C182" i="11"/>
  <c r="C180" i="11"/>
  <c r="P176" i="11"/>
  <c r="G133" i="11"/>
  <c r="C188" i="11"/>
  <c r="G149" i="11" l="1"/>
  <c r="D201" i="11"/>
  <c r="V50" i="41"/>
  <c r="V47" i="41"/>
  <c r="V63" i="41" s="1"/>
  <c r="V68" i="39"/>
  <c r="V65" i="39"/>
  <c r="V59" i="39"/>
  <c r="V48" i="39"/>
  <c r="V50" i="39" s="1"/>
  <c r="V67" i="35"/>
  <c r="V64" i="35"/>
  <c r="V58" i="35"/>
  <c r="V47" i="35"/>
  <c r="V49" i="35" s="1"/>
  <c r="V51" i="35" s="1"/>
  <c r="V57" i="36"/>
  <c r="V73" i="36"/>
  <c r="V51" i="36"/>
  <c r="V57" i="34"/>
  <c r="V73" i="34"/>
  <c r="V51" i="34"/>
  <c r="V73" i="33"/>
  <c r="V57" i="33"/>
  <c r="V85" i="33" s="1"/>
  <c r="V51" i="33"/>
  <c r="V53" i="33" s="1"/>
  <c r="V55" i="33" s="1"/>
  <c r="V49" i="32"/>
  <c r="V51" i="32" s="1"/>
  <c r="V53" i="32" s="1"/>
  <c r="V69" i="32"/>
  <c r="V66" i="32"/>
  <c r="V60" i="32"/>
  <c r="V58" i="41" l="1"/>
  <c r="V70" i="41" s="1"/>
  <c r="V78" i="36"/>
  <c r="V70" i="33"/>
  <c r="V64" i="33"/>
  <c r="V84" i="32"/>
  <c r="G131" i="32" s="1"/>
  <c r="V82" i="35"/>
  <c r="G129" i="35" s="1"/>
  <c r="V52" i="39"/>
  <c r="V78" i="35"/>
  <c r="V53" i="36"/>
  <c r="V55" i="36" s="1"/>
  <c r="V53" i="34"/>
  <c r="V55" i="34" s="1"/>
  <c r="V80" i="32"/>
  <c r="V72" i="25"/>
  <c r="V69" i="25"/>
  <c r="V55" i="25"/>
  <c r="V57" i="23"/>
  <c r="V55" i="20"/>
  <c r="V48" i="20"/>
  <c r="G119" i="41" l="1"/>
  <c r="V84" i="36"/>
  <c r="V70" i="36"/>
  <c r="V64" i="36"/>
  <c r="V64" i="34"/>
  <c r="V70" i="34"/>
  <c r="V85" i="34"/>
  <c r="V92" i="33"/>
  <c r="G139" i="33" s="1"/>
  <c r="V88" i="33"/>
  <c r="V83" i="39"/>
  <c r="G130" i="39" s="1"/>
  <c r="V79" i="39"/>
  <c r="V71" i="20"/>
  <c r="V68" i="20"/>
  <c r="V64" i="23"/>
  <c r="V73" i="23"/>
  <c r="V70" i="23"/>
  <c r="V48" i="23"/>
  <c r="V71" i="31"/>
  <c r="V51" i="31"/>
  <c r="V67" i="30"/>
  <c r="V64" i="30"/>
  <c r="V58" i="30"/>
  <c r="V47" i="30"/>
  <c r="V49" i="30" s="1"/>
  <c r="V87" i="36" l="1"/>
  <c r="V91" i="36"/>
  <c r="G138" i="36" s="1"/>
  <c r="V88" i="34"/>
  <c r="V92" i="34"/>
  <c r="G139" i="34" s="1"/>
  <c r="V84" i="23"/>
  <c r="V88" i="23"/>
  <c r="G135" i="23" s="1"/>
  <c r="V53" i="31"/>
  <c r="V55" i="31" s="1"/>
  <c r="V51" i="30"/>
  <c r="V82" i="30" s="1"/>
  <c r="G129" i="30" s="1"/>
  <c r="V71" i="28"/>
  <c r="V68" i="28"/>
  <c r="V62" i="28"/>
  <c r="V49" i="28"/>
  <c r="V51" i="28" s="1"/>
  <c r="V56" i="29"/>
  <c r="V53" i="29"/>
  <c r="V57" i="27"/>
  <c r="V54" i="27"/>
  <c r="V50" i="24"/>
  <c r="V48" i="25"/>
  <c r="V71" i="19"/>
  <c r="V68" i="19"/>
  <c r="V62" i="19"/>
  <c r="V71" i="18"/>
  <c r="V68" i="18"/>
  <c r="V62" i="18"/>
  <c r="V74" i="17"/>
  <c r="V71" i="17"/>
  <c r="V65" i="17"/>
  <c r="V69" i="16"/>
  <c r="V66" i="16"/>
  <c r="V60" i="16"/>
  <c r="V50" i="23"/>
  <c r="V50" i="22"/>
  <c r="V47" i="21"/>
  <c r="V67" i="21"/>
  <c r="V49" i="19"/>
  <c r="V49" i="18"/>
  <c r="V51" i="18" s="1"/>
  <c r="V53" i="18" s="1"/>
  <c r="V52" i="17"/>
  <c r="V54" i="17" s="1"/>
  <c r="V56" i="17" s="1"/>
  <c r="V47" i="16"/>
  <c r="V49" i="16" s="1"/>
  <c r="V71" i="15"/>
  <c r="V68" i="15"/>
  <c r="V51" i="15"/>
  <c r="V53" i="15" s="1"/>
  <c r="V55" i="15" s="1"/>
  <c r="V49" i="13"/>
  <c r="V51" i="13" s="1"/>
  <c r="V53" i="12"/>
  <c r="V49" i="10"/>
  <c r="V69" i="10"/>
  <c r="V66" i="10"/>
  <c r="V67" i="29" l="1"/>
  <c r="G114" i="29" s="1"/>
  <c r="V68" i="27"/>
  <c r="G115" i="27" s="1"/>
  <c r="V62" i="31"/>
  <c r="V68" i="31"/>
  <c r="G105" i="26"/>
  <c r="V62" i="24"/>
  <c r="G109" i="24" s="1"/>
  <c r="V62" i="22"/>
  <c r="G109" i="22" s="1"/>
  <c r="V86" i="18"/>
  <c r="G133" i="18" s="1"/>
  <c r="V82" i="28"/>
  <c r="V86" i="28"/>
  <c r="G133" i="28" s="1"/>
  <c r="V78" i="30"/>
  <c r="V50" i="25"/>
  <c r="V52" i="25" s="1"/>
  <c r="V63" i="25" s="1"/>
  <c r="V49" i="21"/>
  <c r="V51" i="21" s="1"/>
  <c r="V51" i="10"/>
  <c r="V53" i="10" s="1"/>
  <c r="V53" i="28"/>
  <c r="V86" i="19"/>
  <c r="G133" i="19" s="1"/>
  <c r="V80" i="16"/>
  <c r="V84" i="16"/>
  <c r="G131" i="16" s="1"/>
  <c r="V52" i="23"/>
  <c r="V50" i="20"/>
  <c r="V52" i="20" s="1"/>
  <c r="V82" i="19"/>
  <c r="V53" i="19"/>
  <c r="V82" i="18"/>
  <c r="V89" i="17"/>
  <c r="G136" i="17" s="1"/>
  <c r="V85" i="17"/>
  <c r="V51" i="16"/>
  <c r="V62" i="15"/>
  <c r="V86" i="15" s="1"/>
  <c r="G133" i="15" s="1"/>
  <c r="V53" i="13"/>
  <c r="V55" i="12"/>
  <c r="V57" i="12" s="1"/>
  <c r="V64" i="12" s="1"/>
  <c r="V86" i="31" l="1"/>
  <c r="G133" i="31" s="1"/>
  <c r="V82" i="31"/>
  <c r="V64" i="21"/>
  <c r="V58" i="21"/>
  <c r="V88" i="12"/>
  <c r="G137" i="12" s="1"/>
  <c r="V84" i="12"/>
  <c r="V60" i="10"/>
  <c r="V84" i="10" s="1"/>
  <c r="V87" i="25"/>
  <c r="G134" i="25" s="1"/>
  <c r="V83" i="25"/>
  <c r="V62" i="20"/>
  <c r="V86" i="20" s="1"/>
  <c r="V82" i="15"/>
  <c r="V60" i="13"/>
  <c r="V71" i="13" s="1"/>
  <c r="G120" i="13" s="1"/>
  <c r="V78" i="21" l="1"/>
  <c r="V82" i="21"/>
  <c r="G129" i="21" s="1"/>
  <c r="G131" i="10"/>
  <c r="V80" i="10"/>
  <c r="G133" i="20"/>
  <c r="V82" i="20"/>
  <c r="V47" i="11"/>
  <c r="V49" i="11" l="1"/>
  <c r="V65" i="11"/>
  <c r="V62" i="11" l="1"/>
  <c r="V56" i="11"/>
  <c r="V76" i="11" l="1"/>
  <c r="V80" i="11"/>
  <c r="G127" i="11" s="1"/>
</calcChain>
</file>

<file path=xl/sharedStrings.xml><?xml version="1.0" encoding="utf-8"?>
<sst xmlns="http://schemas.openxmlformats.org/spreadsheetml/2006/main" count="3790" uniqueCount="312">
  <si>
    <t>TOTALE</t>
  </si>
  <si>
    <t>Indagini preliminari (Allegato A Protocollo)</t>
  </si>
  <si>
    <t>Misure cautelari personali e reali (Allegato B Protocollo)</t>
  </si>
  <si>
    <t>Giudice per le Indagini Preliminari e per l’udienza preliminare (Allegato C Protocollo)</t>
  </si>
  <si>
    <t>(escluse le udienze di mero rinvio)</t>
  </si>
  <si>
    <t>(escluse soltanto le udienze di mero rinvio)</t>
  </si>
  <si>
    <t>(esclusa l’ipotesi nella quale il procedimento comprenda il solo esame dell’imputato)</t>
  </si>
  <si>
    <t>(sia per l’opponente ammesso al beneficio che per il non opponente)</t>
  </si>
  <si>
    <t>(ad es. incarichi peritali)</t>
  </si>
  <si>
    <t>(ad es. audizione dei minori)</t>
  </si>
  <si>
    <t>Tribunale in composizione monocratica (Allegato D Protocollo)</t>
  </si>
  <si>
    <t>(ad es. prescrizione, mancanza o remissione di querela)</t>
  </si>
  <si>
    <t>(es. richiesta di oblazione, memorie, etc.)</t>
  </si>
  <si>
    <t>Tribunale in composizione collegiale (Allegato E Protocollo)</t>
  </si>
  <si>
    <t>(udienza pre-dibattimentale e tre udienze, escluse soltanto le udienze di mero rinvio)</t>
  </si>
  <si>
    <t>Corte di Assise (Allegato F Protocollo)</t>
  </si>
  <si>
    <t>Misure di Prevenzione (Allegato G Protocollo)</t>
  </si>
  <si>
    <t>(anche congiunta a personale)</t>
  </si>
  <si>
    <t>Messa alla prova (Allegato H Protocollo)</t>
  </si>
  <si>
    <t>Incidente di Esecuzione (Allegato I Protocollo)</t>
  </si>
  <si>
    <t>Vai alla Tabella A.1</t>
  </si>
  <si>
    <t>Seleziona la Tabella</t>
  </si>
  <si>
    <t>ß</t>
  </si>
  <si>
    <t>TABELLA A.1</t>
  </si>
  <si>
    <t>IMPORTO CONCORDATO</t>
  </si>
  <si>
    <t>Fase studio</t>
  </si>
  <si>
    <t>Riduzione di 1/3 ex art. 106 bis DPR 115/2022</t>
  </si>
  <si>
    <t>Totale</t>
  </si>
  <si>
    <t>Variabili in aumento</t>
  </si>
  <si>
    <t>- imputato detenuto:</t>
  </si>
  <si>
    <r>
      <rPr>
        <b/>
        <sz val="12"/>
        <color theme="1"/>
        <rFont val="Calibri"/>
        <family val="2"/>
        <scheme val="minor"/>
      </rPr>
      <t>+ 25%</t>
    </r>
    <r>
      <rPr>
        <sz val="12"/>
        <color theme="1"/>
        <rFont val="Calibri"/>
        <family val="2"/>
        <scheme val="minor"/>
      </rPr>
      <t xml:space="preserve"> se detenuto (da intendersi carcere e/o arresti domiciliari) per la causa per cui si richiede la liquidazione;</t>
    </r>
  </si>
  <si>
    <t>- difesa di più imputati:</t>
  </si>
  <si>
    <t>A</t>
  </si>
  <si>
    <t>B</t>
  </si>
  <si>
    <t>B.1</t>
  </si>
  <si>
    <t>B.2</t>
  </si>
  <si>
    <t>Opzioni</t>
  </si>
  <si>
    <r>
      <t xml:space="preserve">in presenza di imputato detenuto, </t>
    </r>
    <r>
      <rPr>
        <b/>
        <u/>
        <sz val="8"/>
        <color rgb="FFFF0000"/>
        <rFont val="Calibri"/>
        <family val="2"/>
        <scheme val="minor"/>
      </rPr>
      <t>digitare 1</t>
    </r>
    <r>
      <rPr>
        <b/>
        <sz val="8"/>
        <color rgb="FFFF0000"/>
        <rFont val="Calibri"/>
        <family val="2"/>
        <scheme val="minor"/>
      </rPr>
      <t xml:space="preserve"> nella cella azzurra riferita all'opzione che interessa</t>
    </r>
  </si>
  <si>
    <t>C</t>
  </si>
  <si>
    <t>C.1</t>
  </si>
  <si>
    <t>C.2</t>
  </si>
  <si>
    <t>Sole indagini preliminari, senza svolgimento di attività o udienza, decreto penale di condanna senza opposizione</t>
  </si>
  <si>
    <t>(es. studio controversia, sessione in studio con cliente, accesso alla Cancelleria GIP o alla Segreteria PM, esame atti)</t>
  </si>
  <si>
    <t>TOTALE con variabili in aumento selezionate</t>
  </si>
  <si>
    <t>La presente tabella vale anche nel caso di richiesta del difensore della persona offesa ammessa al patrocinio</t>
  </si>
  <si>
    <t>Torna all'Elenco Tabelle</t>
  </si>
  <si>
    <t>ELENCO DELLE TABELLE PREVISTE DAL PROTOCOLLO 23 LUGLIO 2024 TRIBUNALE DI MILANO - ORDINE DEGLI AVVOCATI - CAMERA PENALE</t>
  </si>
  <si>
    <t>Codice fiscale</t>
  </si>
  <si>
    <t>Cognome e nome</t>
  </si>
  <si>
    <t>Dati imputato/i</t>
  </si>
  <si>
    <t>Dati avvocato istante</t>
  </si>
  <si>
    <t>Partita IVA</t>
  </si>
  <si>
    <t>Indirizzo</t>
  </si>
  <si>
    <t>via/piazza, n. civico, CAP, Città</t>
  </si>
  <si>
    <t>Recapiti telefonici</t>
  </si>
  <si>
    <t>PEC</t>
  </si>
  <si>
    <t>Mail</t>
  </si>
  <si>
    <t>Fase introduttiva</t>
  </si>
  <si>
    <t>Fase decisoria</t>
  </si>
  <si>
    <t>Convalida</t>
  </si>
  <si>
    <r>
      <rPr>
        <b/>
        <sz val="9"/>
        <color rgb="FFFF0000"/>
        <rFont val="Calibri"/>
        <family val="2"/>
        <scheme val="minor"/>
      </rPr>
      <t>IMPORTANTE</t>
    </r>
    <r>
      <rPr>
        <b/>
        <sz val="9"/>
        <color theme="1"/>
        <rFont val="Calibri"/>
        <family val="2"/>
        <scheme val="minor"/>
      </rPr>
      <t xml:space="preserve"> </t>
    </r>
    <r>
      <rPr>
        <b/>
        <sz val="9"/>
        <color theme="1"/>
        <rFont val="Symbol"/>
        <family val="1"/>
        <charset val="2"/>
      </rPr>
      <t>Þ</t>
    </r>
    <r>
      <rPr>
        <b/>
        <sz val="9"/>
        <color theme="1"/>
        <rFont val="Calibri"/>
        <family val="2"/>
      </rPr>
      <t xml:space="preserve"> </t>
    </r>
    <r>
      <rPr>
        <b/>
        <sz val="9"/>
        <color theme="1"/>
        <rFont val="Calibri"/>
        <family val="2"/>
        <scheme val="minor"/>
      </rPr>
      <t xml:space="preserve">In nessun caso la liquidazione complessiva derivante dall’applicazione congiunta degli aumenti di cui sopra </t>
    </r>
    <r>
      <rPr>
        <b/>
        <u/>
        <sz val="9"/>
        <color theme="1"/>
        <rFont val="Calibri"/>
        <family val="2"/>
        <scheme val="minor"/>
      </rPr>
      <t>potrà superare i valori medi</t>
    </r>
    <r>
      <rPr>
        <b/>
        <sz val="9"/>
        <color theme="1"/>
        <rFont val="Calibri"/>
        <family val="2"/>
        <scheme val="minor"/>
      </rPr>
      <t xml:space="preserve"> in relazione alle diverse fasi (studio, introduttiva e decisoria), fatte salve le ipotesi di aumenti determinati dal numero delle parti.</t>
    </r>
  </si>
  <si>
    <t>Eventuali spese documentate  (importo da inserire nella cella azzurra)</t>
  </si>
  <si>
    <t>Vai alla Tabella A.2</t>
  </si>
  <si>
    <t>TABELLA A.2</t>
  </si>
  <si>
    <t>Sole indagini preliminari senza udienza, oltre interrogatorio presentazione di memoria difensiva</t>
  </si>
  <si>
    <t>(es. studio controversia; sessione in studio con cliente, accesso alla Cancelleria GIP o alla Segreteria PM, esame atti, interrogatorio, memoria difensiva)</t>
  </si>
  <si>
    <t>TOTALE ONORARI DI CUI SI CHIEDE LA LIQUIDAZIONE (oltre spese generali 15%, CPA e IVA)</t>
  </si>
  <si>
    <r>
      <rPr>
        <b/>
        <sz val="11"/>
        <color rgb="FFFF0000"/>
        <rFont val="Calibri"/>
        <family val="2"/>
        <scheme val="minor"/>
      </rPr>
      <t>TAB. A.1</t>
    </r>
    <r>
      <rPr>
        <b/>
        <sz val="11"/>
        <color theme="1"/>
        <rFont val="Calibri"/>
        <family val="2"/>
        <scheme val="minor"/>
      </rPr>
      <t xml:space="preserve"> - SOLE INDAGINI PRELIMINARI SENZA SVOLGIMENTO DI ATTIVITÀ O UDIENZA, DECRETO PENALE DI CONDANNA SENZA OPPOSIZIONE</t>
    </r>
  </si>
  <si>
    <r>
      <rPr>
        <b/>
        <sz val="11"/>
        <color rgb="FFFF0000"/>
        <rFont val="Calibri"/>
        <family val="2"/>
        <scheme val="minor"/>
      </rPr>
      <t>TAB. A.2</t>
    </r>
    <r>
      <rPr>
        <b/>
        <sz val="11"/>
        <color theme="1"/>
        <rFont val="Calibri"/>
        <family val="2"/>
        <scheme val="minor"/>
      </rPr>
      <t xml:space="preserve"> - SOLE INDAGINI PRELIMINARI SENZA UDIENZA, OLTRE INTERROGATORIO PRESENTAZIONE DI MEMORIA DIFENSIVA</t>
    </r>
  </si>
  <si>
    <t>TABELLA B.1</t>
  </si>
  <si>
    <t>Vai alla Tabella B.1</t>
  </si>
  <si>
    <t>Procedimento innanzi al Tribunale per il Riesame delle misure cautelari personali o reali</t>
  </si>
  <si>
    <t>TABELLA B.2</t>
  </si>
  <si>
    <t>Convalida con relativo giudizio direttissimo</t>
  </si>
  <si>
    <t>Fase del giudizio (abbreviato, patteggiamento e MAP)</t>
  </si>
  <si>
    <t>TABELLA C.1</t>
  </si>
  <si>
    <t>Vai alla Tabella B.2</t>
  </si>
  <si>
    <t>Vai alla Tabella C.1</t>
  </si>
  <si>
    <r>
      <rPr>
        <b/>
        <sz val="11"/>
        <color rgb="FFFF0000"/>
        <rFont val="Calibri"/>
        <family val="2"/>
        <scheme val="minor"/>
      </rPr>
      <t>TAB. B.1</t>
    </r>
    <r>
      <rPr>
        <b/>
        <sz val="11"/>
        <color theme="1"/>
        <rFont val="Calibri"/>
        <family val="2"/>
        <scheme val="minor"/>
      </rPr>
      <t xml:space="preserve"> - PROCEDIMENTO INNANZI AL TRIBUNALE PER IL RIESAME DELLE MISURE CAUTELARI PERSONALI O REALI</t>
    </r>
  </si>
  <si>
    <r>
      <rPr>
        <b/>
        <sz val="11"/>
        <color rgb="FFFF0000"/>
        <rFont val="Calibri"/>
        <family val="2"/>
        <scheme val="minor"/>
      </rPr>
      <t>TAB. B.2</t>
    </r>
    <r>
      <rPr>
        <b/>
        <sz val="11"/>
        <color theme="1"/>
        <rFont val="Calibri"/>
        <family val="2"/>
        <scheme val="minor"/>
      </rPr>
      <t xml:space="preserve"> - CONVALIDA CON RELATIVO GIUDIZIO DIRETTISSIMO</t>
    </r>
  </si>
  <si>
    <r>
      <rPr>
        <b/>
        <sz val="11"/>
        <color rgb="FFFF0000"/>
        <rFont val="Calibri"/>
        <family val="2"/>
        <scheme val="minor"/>
      </rPr>
      <t>TAB. C.1</t>
    </r>
    <r>
      <rPr>
        <b/>
        <sz val="11"/>
        <color theme="1"/>
        <rFont val="Calibri"/>
        <family val="2"/>
        <scheme val="minor"/>
      </rPr>
      <t xml:space="preserve"> - PROCESSO DEFINITO IN UNA SOLA UDIENZA</t>
    </r>
  </si>
  <si>
    <t>Fase decisionale</t>
  </si>
  <si>
    <r>
      <rPr>
        <b/>
        <sz val="11"/>
        <color rgb="FFFF0000"/>
        <rFont val="Calibri"/>
        <family val="2"/>
        <scheme val="minor"/>
      </rPr>
      <t>TAB. C.2</t>
    </r>
    <r>
      <rPr>
        <b/>
        <sz val="11"/>
        <color theme="1"/>
        <rFont val="Calibri"/>
        <family val="2"/>
        <scheme val="minor"/>
      </rPr>
      <t xml:space="preserve"> - PROCESSO CON ISTRUTTORIA FINO A QUATTRO UDIENZE</t>
    </r>
  </si>
  <si>
    <t>Vai alla Tabella C.2</t>
  </si>
  <si>
    <t>TABELLA C.2</t>
  </si>
  <si>
    <t>Processo con istrutoria fino a 4 udienze</t>
  </si>
  <si>
    <t xml:space="preserve">Processo definito in 1 sola udienza </t>
  </si>
  <si>
    <t>Fase istruttoria</t>
  </si>
  <si>
    <t>TABELLA C.3</t>
  </si>
  <si>
    <r>
      <rPr>
        <b/>
        <sz val="11"/>
        <color rgb="FFFF0000"/>
        <rFont val="Calibri"/>
        <family val="2"/>
        <scheme val="minor"/>
      </rPr>
      <t>TAB. C.3</t>
    </r>
    <r>
      <rPr>
        <b/>
        <sz val="11"/>
        <color theme="1"/>
        <rFont val="Calibri"/>
        <family val="2"/>
        <scheme val="minor"/>
      </rPr>
      <t xml:space="preserve"> - GIUDIZIO ABBREVIATO</t>
    </r>
  </si>
  <si>
    <t>Vai alla Tabella C.3</t>
  </si>
  <si>
    <t>Giudizio abbreviato</t>
  </si>
  <si>
    <t>TOTALE RIDOTTO A</t>
  </si>
  <si>
    <r>
      <rPr>
        <b/>
        <sz val="11"/>
        <color rgb="FFFF0000"/>
        <rFont val="Calibri"/>
        <family val="2"/>
        <scheme val="minor"/>
      </rPr>
      <t>TAB. C.4</t>
    </r>
    <r>
      <rPr>
        <b/>
        <sz val="11"/>
        <color theme="1"/>
        <rFont val="Calibri"/>
        <family val="2"/>
        <scheme val="minor"/>
      </rPr>
      <t xml:space="preserve"> - GIUDIZIO ABBREVIATO, CON SUCCESSIVA ISTRUTTORIA O ABBREVIATO CONDIZIONATO</t>
    </r>
  </si>
  <si>
    <t>Vai alla Tabella C.4</t>
  </si>
  <si>
    <t>TABELLA C.4</t>
  </si>
  <si>
    <t>TABELLA C.5</t>
  </si>
  <si>
    <t>Giudizio abbreviato, con successiva istruttoria o abbreviato condizionato</t>
  </si>
  <si>
    <t>Vai alla Tabella C.5</t>
  </si>
  <si>
    <t>DICHIARA</t>
  </si>
  <si>
    <t>CHIEDE</t>
  </si>
  <si>
    <r>
      <rPr>
        <b/>
        <sz val="11"/>
        <color rgb="FFFF0000"/>
        <rFont val="Calibri"/>
        <family val="2"/>
        <scheme val="minor"/>
      </rPr>
      <t>TAB. C.5</t>
    </r>
    <r>
      <rPr>
        <b/>
        <sz val="11"/>
        <color theme="1"/>
        <rFont val="Calibri"/>
        <family val="2"/>
        <scheme val="minor"/>
      </rPr>
      <t xml:space="preserve"> - PROCESSO DEFINITO CON SENTENZA DI APPLICAZIONE PENA</t>
    </r>
  </si>
  <si>
    <t>Processo definito con sentenza di applicazione della pena</t>
  </si>
  <si>
    <t>Vai alla Tabella C.6</t>
  </si>
  <si>
    <t>TABELLA C.6</t>
  </si>
  <si>
    <t>Convalida di fermo o arresto</t>
  </si>
  <si>
    <r>
      <rPr>
        <b/>
        <sz val="11"/>
        <color rgb="FFFF0000"/>
        <rFont val="Calibri"/>
        <family val="2"/>
        <scheme val="minor"/>
      </rPr>
      <t>TAB. C.6</t>
    </r>
    <r>
      <rPr>
        <b/>
        <sz val="11"/>
        <color theme="1"/>
        <rFont val="Calibri"/>
        <family val="2"/>
        <scheme val="minor"/>
      </rPr>
      <t xml:space="preserve"> - CONVALIDA DI ARRESTO O FERMO</t>
    </r>
  </si>
  <si>
    <r>
      <rPr>
        <b/>
        <sz val="11"/>
        <color rgb="FFFF0000"/>
        <rFont val="Calibri"/>
        <family val="2"/>
        <scheme val="minor"/>
      </rPr>
      <t>TAB. C.7</t>
    </r>
    <r>
      <rPr>
        <b/>
        <sz val="11"/>
        <color theme="1"/>
        <rFont val="Calibri"/>
        <family val="2"/>
        <scheme val="minor"/>
      </rPr>
      <t xml:space="preserve"> - OPPOSIZIONE ALLA RICHIESTA DI ARCHIVIAZIONE</t>
    </r>
  </si>
  <si>
    <t>Vai alla Tabella C.7</t>
  </si>
  <si>
    <t>TABELLA C.7</t>
  </si>
  <si>
    <t>Opposizione alla richiesta di archiviazione</t>
  </si>
  <si>
    <t>TABELLA C.8</t>
  </si>
  <si>
    <t>Indagini difensive</t>
  </si>
  <si>
    <t>Vai alla Tabella C.8</t>
  </si>
  <si>
    <r>
      <rPr>
        <b/>
        <sz val="11"/>
        <color rgb="FFFF0000"/>
        <rFont val="Calibri"/>
        <family val="2"/>
        <scheme val="minor"/>
      </rPr>
      <t>TAB. C.8</t>
    </r>
    <r>
      <rPr>
        <b/>
        <sz val="11"/>
        <color theme="1"/>
        <rFont val="Calibri"/>
        <family val="2"/>
        <scheme val="minor"/>
      </rPr>
      <t xml:space="preserve"> - INDAGINI DIFENSIVE</t>
    </r>
  </si>
  <si>
    <t>TABELLA C.9</t>
  </si>
  <si>
    <t>Processo che si conclude con sentenza ai sensi dell'art. 420-quater C.p.p.</t>
  </si>
  <si>
    <t>IMPORTI FORFETTARI CONCORDATI</t>
  </si>
  <si>
    <t>IMPORTO FORFETTARIO CONCORDATO</t>
  </si>
  <si>
    <t>TOTALE DA LIQUIDARE GIÀ RIDOTTO di 1/3 ex art. 106 bis DPR 115/2022</t>
  </si>
  <si>
    <t>Vai alla Tabella C.9</t>
  </si>
  <si>
    <t>TABELLA C.10</t>
  </si>
  <si>
    <t>Incidente probatorio con istruttoria semplice</t>
  </si>
  <si>
    <r>
      <rPr>
        <b/>
        <sz val="11"/>
        <color rgb="FFFF0000"/>
        <rFont val="Calibri"/>
        <family val="2"/>
        <scheme val="minor"/>
      </rPr>
      <t>TAB. C.9</t>
    </r>
    <r>
      <rPr>
        <b/>
        <sz val="11"/>
        <color theme="1"/>
        <rFont val="Calibri"/>
        <family val="2"/>
        <scheme val="minor"/>
      </rPr>
      <t xml:space="preserve"> - PROCESSO CHE SI CONCLUDE CON SENTENZA AI SENSI DELL'ART. 420 QUATER C.P.P.</t>
    </r>
  </si>
  <si>
    <r>
      <rPr>
        <b/>
        <sz val="11"/>
        <color rgb="FFFF0000"/>
        <rFont val="Calibri"/>
        <family val="2"/>
        <scheme val="minor"/>
      </rPr>
      <t>TAB. C.10</t>
    </r>
    <r>
      <rPr>
        <b/>
        <sz val="11"/>
        <color theme="1"/>
        <rFont val="Calibri"/>
        <family val="2"/>
        <scheme val="minor"/>
      </rPr>
      <t xml:space="preserve"> - INCIDENTE PROBATORIO CON ISTRUTTORIA SEMPLICE</t>
    </r>
  </si>
  <si>
    <t>Vai alla Tabella C.10</t>
  </si>
  <si>
    <r>
      <t xml:space="preserve">nel caso si verifichi la condizione, </t>
    </r>
    <r>
      <rPr>
        <b/>
        <u/>
        <sz val="8"/>
        <color rgb="FFFF0000"/>
        <rFont val="Calibri"/>
        <family val="2"/>
        <scheme val="minor"/>
      </rPr>
      <t>digitare 1</t>
    </r>
    <r>
      <rPr>
        <b/>
        <sz val="8"/>
        <color rgb="FFFF0000"/>
        <rFont val="Calibri"/>
        <family val="2"/>
        <scheme val="minor"/>
      </rPr>
      <t xml:space="preserve"> nella cella azzurra</t>
    </r>
  </si>
  <si>
    <r>
      <rPr>
        <b/>
        <sz val="11"/>
        <color rgb="FFFF0000"/>
        <rFont val="Calibri"/>
        <family val="2"/>
        <scheme val="minor"/>
      </rPr>
      <t>TABELLA C.11</t>
    </r>
    <r>
      <rPr>
        <b/>
        <sz val="11"/>
        <color theme="1"/>
        <rFont val="Calibri"/>
        <family val="2"/>
        <scheme val="minor"/>
      </rPr>
      <t xml:space="preserve"> - INCIDENTE PROBATORIO CON ISTRUTTORIA PIÙ COMPLESSA</t>
    </r>
  </si>
  <si>
    <t>Vai alla Tabella C.11</t>
  </si>
  <si>
    <t>TABELLA C.11</t>
  </si>
  <si>
    <t>Incidente probatorio con istruttoria più complessa</t>
  </si>
  <si>
    <r>
      <rPr>
        <b/>
        <sz val="11"/>
        <color rgb="FFFF0000"/>
        <rFont val="Calibri"/>
        <family val="2"/>
        <scheme val="minor"/>
      </rPr>
      <t>TAB. C.12</t>
    </r>
    <r>
      <rPr>
        <b/>
        <sz val="11"/>
        <color theme="1"/>
        <rFont val="Calibri"/>
        <family val="2"/>
        <scheme val="minor"/>
      </rPr>
      <t xml:space="preserve"> - DECRETO PENALE DI CONDANNA CON RICHIESTA CONVERSIONE LPU (SENZA OPPOSIZIONE)</t>
    </r>
  </si>
  <si>
    <t>Vai alla Tabella C.12</t>
  </si>
  <si>
    <t>TABELLA C.12</t>
  </si>
  <si>
    <t>Decreto penale di condanna con richiesta conversione LPU (senza opposizione)</t>
  </si>
  <si>
    <t>Vai alla Tabella D.1</t>
  </si>
  <si>
    <t>TABELLA D.1</t>
  </si>
  <si>
    <t>TABELLA D.2</t>
  </si>
  <si>
    <t>Processo che si conclude in udienza pre-dibattimentale ai sensi dell'art. 129 C.p.p.</t>
  </si>
  <si>
    <r>
      <rPr>
        <b/>
        <sz val="11"/>
        <color rgb="FFFF0000"/>
        <rFont val="Calibri"/>
        <family val="2"/>
        <scheme val="minor"/>
      </rPr>
      <t>TAB. D.2</t>
    </r>
    <r>
      <rPr>
        <b/>
        <sz val="11"/>
        <color theme="1"/>
        <rFont val="Calibri"/>
        <family val="2"/>
        <scheme val="minor"/>
      </rPr>
      <t xml:space="preserve"> - PROCESSO CHE SI CONCLUDE IN UDIENZA PRE-DIBATTIMENTALE AI SENSI DELL’ART. 129 C.P.P.</t>
    </r>
  </si>
  <si>
    <r>
      <rPr>
        <b/>
        <sz val="11"/>
        <color rgb="FFFF0000"/>
        <rFont val="Calibri"/>
        <family val="2"/>
        <scheme val="minor"/>
      </rPr>
      <t>TAB. D.1</t>
    </r>
    <r>
      <rPr>
        <b/>
        <sz val="11"/>
        <color theme="1"/>
        <rFont val="Calibri"/>
        <family val="2"/>
        <scheme val="minor"/>
      </rPr>
      <t xml:space="preserve"> - PROCESSO CHE SI CONCLUDE CON SENTENZA AI SENSI DELL'ART. 420 QUATER C.P.P.</t>
    </r>
  </si>
  <si>
    <t>Vai alla Tabella D.2</t>
  </si>
  <si>
    <t>Vai alla Tabella D.3</t>
  </si>
  <si>
    <t>TABELLA D.3</t>
  </si>
  <si>
    <t>TABELLA D.4</t>
  </si>
  <si>
    <t>Applicazione pena ex art. 444 e ss. C.p.p.</t>
  </si>
  <si>
    <r>
      <t xml:space="preserve">- </t>
    </r>
    <r>
      <rPr>
        <b/>
        <sz val="12"/>
        <rFont val="Calibri"/>
        <family val="2"/>
        <scheme val="minor"/>
      </rPr>
      <t>presenza parte civile: + 20%</t>
    </r>
  </si>
  <si>
    <r>
      <rPr>
        <b/>
        <sz val="11"/>
        <color rgb="FFFF0000"/>
        <rFont val="Calibri"/>
        <family val="2"/>
        <scheme val="minor"/>
      </rPr>
      <t>TAB. D.3</t>
    </r>
    <r>
      <rPr>
        <b/>
        <sz val="11"/>
        <color theme="1"/>
        <rFont val="Calibri"/>
        <family val="2"/>
        <scheme val="minor"/>
      </rPr>
      <t xml:space="preserve"> - PROCESSO CHE SI CONCLUDE IN UDIENZA PRE-DIBATTIMENTALE, CON ATTIVITÀ DEL DIFENSORE</t>
    </r>
  </si>
  <si>
    <t>RG NR</t>
  </si>
  <si>
    <t>RG GIP/GUP</t>
  </si>
  <si>
    <t>RG TRIB</t>
  </si>
  <si>
    <t>REG RIESAME</t>
  </si>
  <si>
    <r>
      <rPr>
        <b/>
        <sz val="12"/>
        <color theme="1"/>
        <rFont val="Calibri"/>
        <family val="2"/>
        <scheme val="minor"/>
      </rPr>
      <t>+ 20%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per ogni imputato</t>
    </r>
    <r>
      <rPr>
        <sz val="12"/>
        <color theme="1"/>
        <rFont val="Calibri"/>
        <family val="2"/>
        <scheme val="minor"/>
      </rPr>
      <t xml:space="preserve"> in più, da 11 fino a 20</t>
    </r>
  </si>
  <si>
    <r>
      <rPr>
        <b/>
        <sz val="12"/>
        <color theme="1"/>
        <rFont val="Calibri"/>
        <family val="2"/>
        <scheme val="minor"/>
      </rPr>
      <t>+ 30%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per ogni imputato</t>
    </r>
    <r>
      <rPr>
        <sz val="12"/>
        <color theme="1"/>
        <rFont val="Calibri"/>
        <family val="2"/>
        <scheme val="minor"/>
      </rPr>
      <t xml:space="preserve"> oltre il primo, fino a 10</t>
    </r>
  </si>
  <si>
    <r>
      <rPr>
        <b/>
        <sz val="11"/>
        <color rgb="FFFF0000"/>
        <rFont val="Calibri"/>
        <family val="2"/>
        <scheme val="minor"/>
      </rPr>
      <t>TAB. D.4</t>
    </r>
    <r>
      <rPr>
        <b/>
        <sz val="11"/>
        <color theme="1"/>
        <rFont val="Calibri"/>
        <family val="2"/>
        <scheme val="minor"/>
      </rPr>
      <t xml:space="preserve"> - APPLICAZIONE PENA EX ART. 444 E SS. C.P.P.</t>
    </r>
  </si>
  <si>
    <t>Vai alla Tabella D.4</t>
  </si>
  <si>
    <t>TABELLA D.5</t>
  </si>
  <si>
    <t>Processo definito nelle forme del rito abbreviato</t>
  </si>
  <si>
    <r>
      <rPr>
        <b/>
        <sz val="11"/>
        <color rgb="FFFF0000"/>
        <rFont val="Calibri"/>
        <family val="2"/>
        <scheme val="minor"/>
      </rPr>
      <t>TAB. D.5</t>
    </r>
    <r>
      <rPr>
        <b/>
        <sz val="11"/>
        <color theme="1"/>
        <rFont val="Calibri"/>
        <family val="2"/>
        <scheme val="minor"/>
      </rPr>
      <t xml:space="preserve"> - PROCESSO DEFINITO NELLE FORME DEL RITO ABBREVIATO</t>
    </r>
  </si>
  <si>
    <t>Vai alla Tabella D.5</t>
  </si>
  <si>
    <t>Processo definito nelle forme del rito abbreviato condizionato
Processo definito nelle forme del rito abbreviato, con successiva istruttoria</t>
  </si>
  <si>
    <t>TABELLA D.6</t>
  </si>
  <si>
    <r>
      <rPr>
        <b/>
        <sz val="11"/>
        <color rgb="FFFF0000"/>
        <rFont val="Calibri"/>
        <family val="2"/>
        <scheme val="minor"/>
      </rPr>
      <t>TAB. D.6</t>
    </r>
    <r>
      <rPr>
        <b/>
        <sz val="11"/>
        <color theme="1"/>
        <rFont val="Calibri"/>
        <family val="2"/>
        <scheme val="minor"/>
      </rPr>
      <t xml:space="preserve"> - PROCESSO DEFINITO NELLE FORME DEL RITO ABBREVIATO CONDIZIONATO
PROCESSO DEFINITO NELLE FORME DEL RITO ABBREVIATO, CON SUCCESSIVA ISTRUTTORIA</t>
    </r>
  </si>
  <si>
    <t>Vai alla Tabella D.6</t>
  </si>
  <si>
    <t xml:space="preserve">  </t>
  </si>
  <si>
    <t>Fase introduttiva (nel caso di opponente ammesso al beneficio del patrocinio a spese dello Stato o di presentazione di memoria difensiva)</t>
  </si>
  <si>
    <r>
      <rPr>
        <b/>
        <sz val="11"/>
        <color rgb="FFFF0000"/>
        <rFont val="Calibri"/>
        <family val="2"/>
        <scheme val="minor"/>
      </rPr>
      <t>TAB. D.7</t>
    </r>
    <r>
      <rPr>
        <b/>
        <sz val="11"/>
        <color theme="1"/>
        <rFont val="Calibri"/>
        <family val="2"/>
        <scheme val="minor"/>
      </rPr>
      <t xml:space="preserve"> - PROCESSO A SEGUITO DI IMPUGNAZIONE DI SENTENZA EMESSA DAL GIUDICE DI PACE</t>
    </r>
  </si>
  <si>
    <t>Vai alla Tabella D.7</t>
  </si>
  <si>
    <t>TABELLA D.7</t>
  </si>
  <si>
    <t>Processo a seguito di impugnazione di sentenza emessa dal Giudice di Pace</t>
  </si>
  <si>
    <t>Vai alla Tabella D.8</t>
  </si>
  <si>
    <t>TABELLA D.8</t>
  </si>
  <si>
    <t>D</t>
  </si>
  <si>
    <t>Vai alla Tabella E.1</t>
  </si>
  <si>
    <t>TABELLA E.1</t>
  </si>
  <si>
    <t>Vai alla Tabella F.1</t>
  </si>
  <si>
    <t>TABELLA F.1</t>
  </si>
  <si>
    <t>RG C ASS</t>
  </si>
  <si>
    <t>RG MP</t>
  </si>
  <si>
    <r>
      <rPr>
        <b/>
        <sz val="11"/>
        <color rgb="FFFF0000"/>
        <rFont val="Calibri"/>
        <family val="2"/>
        <scheme val="minor"/>
      </rPr>
      <t>TAB. G.1</t>
    </r>
    <r>
      <rPr>
        <b/>
        <sz val="11"/>
        <color theme="1"/>
        <rFont val="Calibri"/>
        <family val="2"/>
        <scheme val="minor"/>
      </rPr>
      <t xml:space="preserve"> - PROCEDIMENTO INSTAURATO CON PROPOSTA DI MISURA PERSONALE</t>
    </r>
  </si>
  <si>
    <t>Vai alla Tabella G.1</t>
  </si>
  <si>
    <t>TABELLA G.1</t>
  </si>
  <si>
    <t>Procedimento instaurato con proposta di misura personale</t>
  </si>
  <si>
    <r>
      <rPr>
        <b/>
        <sz val="11"/>
        <color rgb="FFFF0000"/>
        <rFont val="Calibri"/>
        <family val="2"/>
        <scheme val="minor"/>
      </rPr>
      <t>TAB. G.2</t>
    </r>
    <r>
      <rPr>
        <b/>
        <sz val="11"/>
        <color theme="1"/>
        <rFont val="Calibri"/>
        <family val="2"/>
        <scheme val="minor"/>
      </rPr>
      <t xml:space="preserve"> - PROCEDIMENTO INSTAURATO CON PROPOSTA DI MISURA PATRIMONIALE</t>
    </r>
  </si>
  <si>
    <t>Vai alla Tabella G.2</t>
  </si>
  <si>
    <t>TABELLA G.2</t>
  </si>
  <si>
    <t>Procedimento instaurato con proposta di misura patrimoniale</t>
  </si>
  <si>
    <r>
      <rPr>
        <b/>
        <sz val="11"/>
        <color rgb="FFFF0000"/>
        <rFont val="Calibri"/>
        <family val="2"/>
        <scheme val="minor"/>
      </rPr>
      <t>TAB. H.1</t>
    </r>
    <r>
      <rPr>
        <b/>
        <sz val="11"/>
        <color theme="1"/>
        <rFont val="Calibri"/>
        <family val="2"/>
        <scheme val="minor"/>
      </rPr>
      <t xml:space="preserve"> - QUALUNQUE SIA L'AUTORITÀ INVESTITA E/O LA FASE DEL PROCEDIMENTO</t>
    </r>
  </si>
  <si>
    <t>Vai alla Tabella H.1</t>
  </si>
  <si>
    <t>TABELLA H.1</t>
  </si>
  <si>
    <r>
      <t xml:space="preserve">in presenza di parte civile, </t>
    </r>
    <r>
      <rPr>
        <b/>
        <u/>
        <sz val="8"/>
        <color rgb="FFFF0000"/>
        <rFont val="Calibri"/>
        <family val="2"/>
        <scheme val="minor"/>
      </rPr>
      <t>digitare 1</t>
    </r>
    <r>
      <rPr>
        <b/>
        <sz val="8"/>
        <color rgb="FFFF0000"/>
        <rFont val="Calibri"/>
        <family val="2"/>
        <scheme val="minor"/>
      </rPr>
      <t xml:space="preserve"> nella cella azzurra</t>
    </r>
  </si>
  <si>
    <t>TOTALE DA LIQUIDARE GIÀ RIDOTTO di 1/3 ex art. 106 bis DPR 115/2022:</t>
  </si>
  <si>
    <t>- in caso di richiesta del difensore della persona offesa viene liquidata la sola fase di studio</t>
  </si>
  <si>
    <t>SIGE</t>
  </si>
  <si>
    <t>TABELLA I.1</t>
  </si>
  <si>
    <r>
      <rPr>
        <b/>
        <sz val="11"/>
        <color rgb="FFFF0000"/>
        <rFont val="Calibri"/>
        <family val="2"/>
        <scheme val="minor"/>
      </rPr>
      <t>TAB. I.1</t>
    </r>
    <r>
      <rPr>
        <b/>
        <sz val="11"/>
        <color theme="1"/>
        <rFont val="Calibri"/>
        <family val="2"/>
        <scheme val="minor"/>
      </rPr>
      <t xml:space="preserve"> - AUTORITÀ CHE HA RESO IL TITOLO ESECUTIVO GUP: INCIDENTE DI ESECUZIONE CON FISSAZIONE UDIENZA</t>
    </r>
  </si>
  <si>
    <t>Vai alla Tabella I.1</t>
  </si>
  <si>
    <r>
      <t xml:space="preserve">se optato per C.2, </t>
    </r>
    <r>
      <rPr>
        <b/>
        <u/>
        <sz val="8"/>
        <color rgb="FFFF0000"/>
        <rFont val="Calibri"/>
        <family val="2"/>
        <scheme val="minor"/>
      </rPr>
      <t>digitare da 10 a 19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primo, dall'undicesimo al ventesimo)</t>
    </r>
  </si>
  <si>
    <r>
      <t xml:space="preserve">se optato per C.1 </t>
    </r>
    <r>
      <rPr>
        <b/>
        <u/>
        <sz val="8"/>
        <color rgb="FFFF0000"/>
        <rFont val="Calibri"/>
        <family val="2"/>
        <scheme val="minor"/>
      </rPr>
      <t>digitare da 1 a 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 e fino al decimo)</t>
    </r>
  </si>
  <si>
    <t>ISTANZA PER LA LIQUIDAZIONE DELL'ONORARIO</t>
  </si>
  <si>
    <t>Il sottoscritto Avv.</t>
  </si>
  <si>
    <t>difensore del/dei Sig.</t>
  </si>
  <si>
    <t>come in atti generalizzati,</t>
  </si>
  <si>
    <t>nel proc. penale:</t>
  </si>
  <si>
    <t>dinanzi al Tribunale di Milano - Sezione penale</t>
  </si>
  <si>
    <t xml:space="preserve">Giudice Dott. </t>
  </si>
  <si>
    <t>compilare i campi con sfondo azzurro</t>
  </si>
  <si>
    <t>- che la presente richiesta di liquidazione è conforme al Protocollo siglato in data 23 luglio 2024 da Tribunale, Ordine degli Avvocati e Camera Penale di Milano</t>
  </si>
  <si>
    <t>- che i dati inseriti nella Tabella di calcolo allegata all'istanza corrispondono alle attività svolte nell'indicato proc. penale</t>
  </si>
  <si>
    <t>relative al recupero del credito</t>
  </si>
  <si>
    <t>la liquidazione del compenso per l’opera prestata, come Tabella di calcolo allegata</t>
  </si>
  <si>
    <t>nella somma di</t>
  </si>
  <si>
    <t>nonché la somma di</t>
  </si>
  <si>
    <t xml:space="preserve"> a titolo di spese documentate esenti IVA</t>
  </si>
  <si>
    <t xml:space="preserve"> oltre spese generali 15%, CPA e IVA, a titolo di rimborso delle spese legali</t>
  </si>
  <si>
    <t xml:space="preserve"> oltre spese generali 15%, CPA e IVA</t>
  </si>
  <si>
    <t>Milano, li</t>
  </si>
  <si>
    <t>firma</t>
  </si>
  <si>
    <t>ALLEGATI:</t>
  </si>
  <si>
    <t>1)</t>
  </si>
  <si>
    <t>2)</t>
  </si>
  <si>
    <t>3)</t>
  </si>
  <si>
    <t>4)</t>
  </si>
  <si>
    <t>5)</t>
  </si>
  <si>
    <t>TRIBUNALE DI MILANO - Sezione penale</t>
  </si>
  <si>
    <t>Decreto di liquidazione degli onorari del difensore</t>
  </si>
  <si>
    <t xml:space="preserve">Il Giudice Dott. </t>
  </si>
  <si>
    <t>Manda alla Cancelleria per gli ulteriori adempimenti.</t>
  </si>
  <si>
    <t>quale difensore di fiducia/ufficio  del/dei Sig.:</t>
  </si>
  <si>
    <t>come in atti generalizzato/i (istanza che costituisce parte integrante del presente decreto)</t>
  </si>
  <si>
    <t xml:space="preserve">- visto il D.P.R. 115/02 e il D.M. 55/2014 </t>
  </si>
  <si>
    <t>- considerata l'adesione al Protocollo di liquidazione degli onorari del Tribunale di Milano</t>
  </si>
  <si>
    <t>- rilevato che l’attività per la quale si chiede il compenso è stata effettivamente svolta e corrisponde a quanto indicato nella Tabella di calcolo prodotta dal difensore unitamente all'istanza di liquidazione</t>
  </si>
  <si>
    <t>all'Avv.</t>
  </si>
  <si>
    <t>esaminata l’istanza di liquidazione e relativi allegati depositati dall’Avv.</t>
  </si>
  <si>
    <t>la somma di €</t>
  </si>
  <si>
    <t xml:space="preserve"> oltre spese generali 15%, CPA e IVA, come per legge, a titolo di onorari</t>
  </si>
  <si>
    <t>oltre alla somma di €</t>
  </si>
  <si>
    <t xml:space="preserve"> a titolo di rimborso delle spese legali per il recupero del credito </t>
  </si>
  <si>
    <t xml:space="preserve"> a titolo di spese documentate esenti IVA.</t>
  </si>
  <si>
    <t>LIQUIDA</t>
  </si>
  <si>
    <t>DISPONE</t>
  </si>
  <si>
    <t>che il presente decreto - che pone a carico dell'Erario - sia notificato alle parti non presenti, non domiciliate presso il difensore.</t>
  </si>
  <si>
    <t>IL CANCELLIERE</t>
  </si>
  <si>
    <t>SI RILASCIA COPIA DEL PRESENTE DECRETO AL DIFENSORE.</t>
  </si>
  <si>
    <t>IL  GIUDICE</t>
  </si>
  <si>
    <t>Milano, ________________________</t>
  </si>
  <si>
    <t>PROVVEDIMENTO  LETTO ALL’UDIENZA DEL ________________________</t>
  </si>
  <si>
    <t>Depositato il ________________________</t>
  </si>
  <si>
    <t>(*) È preferibile che il difensore alleghi all'istanza di liquidazione idonea documentazione e/o dichiarazione attestante l'accesso al carcere</t>
  </si>
  <si>
    <t>Processo che si conclude in udienza pre-dibattimentale, con attività del difensore</t>
  </si>
  <si>
    <t>Qualunque sia l'Autorità investita e/o la fase del procedimento MAP</t>
  </si>
  <si>
    <t>- in caso di richiesta del difensore dell'imputato</t>
  </si>
  <si>
    <t>n. RG</t>
  </si>
  <si>
    <r>
      <t xml:space="preserve">se optato per B.1 </t>
    </r>
    <r>
      <rPr>
        <b/>
        <u/>
        <sz val="8"/>
        <color rgb="FFFF0000"/>
        <rFont val="Calibri"/>
        <family val="2"/>
        <scheme val="minor"/>
      </rPr>
      <t>digitare da 1 a 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 e fino al decimo)</t>
    </r>
  </si>
  <si>
    <r>
      <t xml:space="preserve">se optato per B.2, </t>
    </r>
    <r>
      <rPr>
        <b/>
        <u/>
        <sz val="8"/>
        <color rgb="FFFF0000"/>
        <rFont val="Calibri"/>
        <family val="2"/>
        <scheme val="minor"/>
      </rPr>
      <t>digitare da 10 a 19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primo, dall'undicesimo al ventesimo)</t>
    </r>
  </si>
  <si>
    <t>data presentazione dell'istanza di ammissione al patrocinio a spese dello Stato</t>
  </si>
  <si>
    <t>data provvedimento di ammissione al patrocinio / dichiarativo dell'irreperibilità</t>
  </si>
  <si>
    <t>imputato/i ammesso/i al patrocinio a spese dello Stato - imputato/i dichiarato/i irreperibile/i</t>
  </si>
  <si>
    <t>La presente tabella non è cumulabile con le tabelle C.3 - C.4 - C.5</t>
  </si>
  <si>
    <r>
      <rPr>
        <b/>
        <sz val="12"/>
        <color theme="1"/>
        <rFont val="Calibri"/>
        <family val="2"/>
        <scheme val="minor"/>
      </rPr>
      <t>+ 15%</t>
    </r>
    <r>
      <rPr>
        <sz val="12"/>
        <color theme="1"/>
        <rFont val="Calibri"/>
        <family val="2"/>
        <scheme val="minor"/>
      </rPr>
      <t xml:space="preserve"> ove detenuto (da intendersi unicamente presso gli istituti penitenziari) per altra causa ed il difensore dichiari </t>
    </r>
    <r>
      <rPr>
        <b/>
        <sz val="12"/>
        <color rgb="FFFF0000"/>
        <rFont val="Calibri"/>
        <family val="2"/>
        <scheme val="minor"/>
      </rPr>
      <t>(*)</t>
    </r>
    <r>
      <rPr>
        <sz val="12"/>
        <color theme="1"/>
        <rFont val="Calibri"/>
        <family val="2"/>
        <scheme val="minor"/>
      </rPr>
      <t xml:space="preserve"> di aver fatto accesso al carcere per svolgere il mandato</t>
    </r>
  </si>
  <si>
    <t>(esclusa l'ipotesi nella quale il procedimento comprenda il solo esame dell'imputato)</t>
  </si>
  <si>
    <t>=I31</t>
  </si>
  <si>
    <t>(sia per l'opponente ammesso al beneficio che per il non opponente)</t>
  </si>
  <si>
    <t>In caso di richiesta che provenga da uno dei difensori ammesso al beneficio o, comunque, nelle ipotesi in cui si svolga la fase introduttiva</t>
  </si>
  <si>
    <t>(ad esempio: prescrizione, mancanza o remissione di querela)</t>
  </si>
  <si>
    <t>(richiesta di oblazione, memorie, etc.)</t>
  </si>
  <si>
    <r>
      <rPr>
        <b/>
        <sz val="11"/>
        <color rgb="FFFF0000"/>
        <rFont val="Calibri"/>
        <family val="2"/>
        <scheme val="minor"/>
      </rPr>
      <t>TAB. D.8</t>
    </r>
    <r>
      <rPr>
        <b/>
        <sz val="11"/>
        <color theme="1"/>
        <rFont val="Calibri"/>
        <family val="2"/>
        <scheme val="minor"/>
      </rPr>
      <t xml:space="preserve"> - PROCESSO DIBATTIMENTALE FINO A QUATTRO UDIENZE (da utilizzare anche nel caso di udienze SUPERIORI a quattro - v. variabile in aumento prevista)</t>
    </r>
  </si>
  <si>
    <t>Tabella da utilizzare anche nel caso di udienze superiori a quattro (v. variabile in aumento prevista)</t>
  </si>
  <si>
    <t>Fase introduttiva (nel caso in cui essa si svolga per una delle parti)</t>
  </si>
  <si>
    <r>
      <t xml:space="preserve">nel caso di udienze in numero superiore a quattro, </t>
    </r>
    <r>
      <rPr>
        <b/>
        <u/>
        <sz val="8"/>
        <color rgb="FFFF0000"/>
        <rFont val="Calibri"/>
        <family val="2"/>
        <scheme val="minor"/>
      </rPr>
      <t>digitare 1</t>
    </r>
    <r>
      <rPr>
        <b/>
        <sz val="8"/>
        <color rgb="FFFF0000"/>
        <rFont val="Calibri"/>
        <family val="2"/>
        <scheme val="minor"/>
      </rPr>
      <t xml:space="preserve"> nella cella azzurra</t>
    </r>
  </si>
  <si>
    <r>
      <t xml:space="preserve">+ 30% per giudizio davanti al Tribunale in composizione monocratica, </t>
    </r>
    <r>
      <rPr>
        <b/>
        <u/>
        <sz val="12"/>
        <color theme="1"/>
        <rFont val="Calibri"/>
        <family val="2"/>
        <scheme val="minor"/>
      </rPr>
      <t>con oltre quattro udienze</t>
    </r>
  </si>
  <si>
    <t xml:space="preserve">Tribunale in composizione monocratica - Processo dibattimentale fino a quattro udienze
</t>
  </si>
  <si>
    <t>Tribunale in composizione collegiale - Processo dibattimentale fino a quattro udienze</t>
  </si>
  <si>
    <r>
      <t xml:space="preserve">+ 30% per giudizio davanti al Tribunale in composizione collegiale, </t>
    </r>
    <r>
      <rPr>
        <b/>
        <u/>
        <sz val="12"/>
        <color theme="1"/>
        <rFont val="Calibri"/>
        <family val="2"/>
        <scheme val="minor"/>
      </rPr>
      <t>con oltre quattro udienze</t>
    </r>
  </si>
  <si>
    <t>Processo innanzi alla Corte di Assise fino a quattro udienze</t>
  </si>
  <si>
    <r>
      <t xml:space="preserve">+ 30% per giudizio davanti alla Corte di Assise, con </t>
    </r>
    <r>
      <rPr>
        <b/>
        <u/>
        <sz val="12"/>
        <color theme="1"/>
        <rFont val="Calibri"/>
        <family val="2"/>
        <scheme val="minor"/>
      </rPr>
      <t>oltre quattro udienze</t>
    </r>
    <r>
      <rPr>
        <b/>
        <sz val="12"/>
        <color theme="1"/>
        <rFont val="Calibri"/>
        <family val="2"/>
        <scheme val="minor"/>
      </rPr>
      <t>: + 30%</t>
    </r>
  </si>
  <si>
    <t>importo concord. € 200,00; in caso di riesame di maggiore complessità: fino a € 378,00</t>
  </si>
  <si>
    <t>importo concord. € 650,00; in caso di riesame di maggiore complessità: fino a € 1.229,00</t>
  </si>
  <si>
    <t>importo concord. € 800,00; in caso di riesame di maggiore complessità: fino a € 1.418,00</t>
  </si>
  <si>
    <r>
      <t xml:space="preserve">in caso di riesame di maggiore complessità indicare l'importo o gli importi </t>
    </r>
    <r>
      <rPr>
        <b/>
        <u/>
        <sz val="8"/>
        <color rgb="FFFF0000"/>
        <rFont val="Calibri"/>
        <family val="2"/>
        <scheme val="minor"/>
      </rPr>
      <t>entro</t>
    </r>
    <r>
      <rPr>
        <b/>
        <sz val="8"/>
        <color rgb="FFFF0000"/>
        <rFont val="Calibri"/>
        <family val="2"/>
        <scheme val="minor"/>
      </rPr>
      <t xml:space="preserve"> i limiti sopra indicati</t>
    </r>
  </si>
  <si>
    <r>
      <t xml:space="preserve">indicare l'importo </t>
    </r>
    <r>
      <rPr>
        <b/>
        <u/>
        <sz val="8"/>
        <color rgb="FFFF0000"/>
        <rFont val="Calibri"/>
        <family val="2"/>
        <scheme val="minor"/>
      </rPr>
      <t>entro</t>
    </r>
    <r>
      <rPr>
        <b/>
        <sz val="8"/>
        <color rgb="FFFF0000"/>
        <rFont val="Calibri"/>
        <family val="2"/>
        <scheme val="minor"/>
      </rPr>
      <t xml:space="preserve"> i limiti sopra indicati</t>
    </r>
  </si>
  <si>
    <t>TABELLA I.2</t>
  </si>
  <si>
    <t>Autorità che ha reso il titolo esecutivo in composizione monocratica: incidente di esecuzione con fissazione udienza</t>
  </si>
  <si>
    <r>
      <rPr>
        <b/>
        <sz val="11"/>
        <color rgb="FFFF0000"/>
        <rFont val="Calibri"/>
        <family val="2"/>
        <scheme val="minor"/>
      </rPr>
      <t>TAB. I.2</t>
    </r>
    <r>
      <rPr>
        <b/>
        <sz val="11"/>
        <color theme="1"/>
        <rFont val="Calibri"/>
        <family val="2"/>
        <scheme val="minor"/>
      </rPr>
      <t xml:space="preserve"> - AUTORITÀ CHE HA RESO IL TITOLO ESECUTIVO TRIBUNALE IN COMPOSIZIONE MONOCRATICA: INCIDENTE DI ESECUZIONE CON FISSAZIONE UDIENZA</t>
    </r>
  </si>
  <si>
    <t>Vai alla Tabella I.2</t>
  </si>
  <si>
    <t>TABELLA I.3</t>
  </si>
  <si>
    <t>Vai alla Tabella I.3</t>
  </si>
  <si>
    <r>
      <rPr>
        <b/>
        <sz val="11"/>
        <color rgb="FFFF0000"/>
        <rFont val="Calibri"/>
        <family val="2"/>
        <scheme val="minor"/>
      </rPr>
      <t>TAB. I.3</t>
    </r>
    <r>
      <rPr>
        <b/>
        <sz val="11"/>
        <color theme="1"/>
        <rFont val="Calibri"/>
        <family val="2"/>
        <scheme val="minor"/>
      </rPr>
      <t xml:space="preserve"> - AUTORITÀ CHE HA RESO IL TITOLO ESECUTIVO TRIBUNALE IN COMPOSIZIONE COLLEGIALE: INCIDENTE DI ESECUZIONE CON FISSAZIONE UDIENZA</t>
    </r>
  </si>
  <si>
    <t>Autorità che ha reso il titolo esecutivo Tribunale in composizione collegiale: incidente di esecuzione con fissazione udienza</t>
  </si>
  <si>
    <t>TABELLA I.4</t>
  </si>
  <si>
    <t>Autorità che ha reso il titolo esecutivo Corte di Assise: incidente di esecuzione con fissazione udienza</t>
  </si>
  <si>
    <r>
      <rPr>
        <b/>
        <sz val="11"/>
        <color rgb="FFFF0000"/>
        <rFont val="Calibri"/>
        <family val="2"/>
        <scheme val="minor"/>
      </rPr>
      <t>TAB. I.4</t>
    </r>
    <r>
      <rPr>
        <b/>
        <sz val="11"/>
        <color theme="1"/>
        <rFont val="Calibri"/>
        <family val="2"/>
        <scheme val="minor"/>
      </rPr>
      <t xml:space="preserve"> - AUTORITÀ CHE HA RESO IL TITOLO ESECUTIVO CORTE DI ASSISE: INCIDENTE DI ESECUZIONE CON FISSAZIONE UDIENZA</t>
    </r>
  </si>
  <si>
    <t>Vai alla Tabella I.4</t>
  </si>
  <si>
    <r>
      <rPr>
        <b/>
        <sz val="11"/>
        <color rgb="FFFF0000"/>
        <rFont val="Calibri"/>
        <family val="2"/>
        <scheme val="minor"/>
      </rPr>
      <t>TAB. E.1</t>
    </r>
    <r>
      <rPr>
        <b/>
        <sz val="11"/>
        <color theme="1"/>
        <rFont val="Calibri"/>
        <family val="2"/>
        <scheme val="minor"/>
      </rPr>
      <t xml:space="preserve"> - PROCESSO DIBATTIMENTALE FINO A QUATTRO UDIENZE (da utilizzare anche nel caso di udienze SUPERIORI a quattro - v. variabile in aumento prevista)</t>
    </r>
  </si>
  <si>
    <r>
      <rPr>
        <b/>
        <sz val="11"/>
        <color rgb="FFFF0000"/>
        <rFont val="Calibri"/>
        <family val="2"/>
        <scheme val="minor"/>
      </rPr>
      <t>TAB. F.1</t>
    </r>
    <r>
      <rPr>
        <b/>
        <sz val="11"/>
        <color theme="1"/>
        <rFont val="Calibri"/>
        <family val="2"/>
        <scheme val="minor"/>
      </rPr>
      <t xml:space="preserve"> - PROCESSO INNANZI ALLA CORTE DI ASSISE FINO A QUATTRO UDIENZE (da utilizzare anche nel caso di udienze SUPERIORI a quattro - v. variabile in aumento prevista)</t>
    </r>
  </si>
  <si>
    <t>Autorità che ha reso il titolo esecutivo GUP: incidente di esecuzione con/senza fissazione udienza</t>
  </si>
  <si>
    <t>A.1</t>
  </si>
  <si>
    <t>A.2</t>
  </si>
  <si>
    <r>
      <t xml:space="preserve">se optato per A.1 </t>
    </r>
    <r>
      <rPr>
        <b/>
        <u/>
        <sz val="8"/>
        <color rgb="FFFF0000"/>
        <rFont val="Calibri"/>
        <family val="2"/>
        <scheme val="minor"/>
      </rPr>
      <t>digitare da 1 a 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 e fino al decimo)</t>
    </r>
  </si>
  <si>
    <r>
      <t xml:space="preserve">se optato per A.2, </t>
    </r>
    <r>
      <rPr>
        <b/>
        <u/>
        <sz val="8"/>
        <color rgb="FFFF0000"/>
        <rFont val="Calibri"/>
        <family val="2"/>
        <scheme val="minor"/>
      </rPr>
      <t>digitare da 10 a 19</t>
    </r>
    <r>
      <rPr>
        <b/>
        <sz val="8"/>
        <color rgb="FFFF0000"/>
        <rFont val="Calibri"/>
        <family val="2"/>
        <scheme val="minor"/>
      </rPr>
      <t xml:space="preserve"> nella cella azzurra (in base al numero di imputati difesi oltre il primo, dall'undicesimo al ventesimo)</t>
    </r>
  </si>
  <si>
    <r>
      <t xml:space="preserve">nel caso l'incidente di esecuzione sia stato proposto dal difensore e </t>
    </r>
    <r>
      <rPr>
        <b/>
        <u val="double"/>
        <sz val="8"/>
        <color rgb="FFFF0000"/>
        <rFont val="Calibri"/>
        <family val="2"/>
        <scheme val="minor"/>
      </rPr>
      <t>NON sia fissata udienza</t>
    </r>
    <r>
      <rPr>
        <b/>
        <sz val="8"/>
        <color rgb="FFFF0000"/>
        <rFont val="Calibri"/>
        <family val="2"/>
        <scheme val="minor"/>
      </rPr>
      <t xml:space="preserve">, </t>
    </r>
    <r>
      <rPr>
        <b/>
        <u/>
        <sz val="8"/>
        <color rgb="FFFF0000"/>
        <rFont val="Calibri"/>
        <family val="2"/>
        <scheme val="minor"/>
      </rPr>
      <t>digitare 1</t>
    </r>
    <r>
      <rPr>
        <b/>
        <sz val="8"/>
        <color rgb="FFFF0000"/>
        <rFont val="Calibri"/>
        <family val="2"/>
        <scheme val="minor"/>
      </rPr>
      <t xml:space="preserve"> nella cella azzurra</t>
    </r>
  </si>
  <si>
    <r>
      <t xml:space="preserve">Fase introduttiva riconosciuta </t>
    </r>
    <r>
      <rPr>
        <b/>
        <u/>
        <sz val="12"/>
        <color theme="1"/>
        <rFont val="Calibri"/>
        <family val="2"/>
        <scheme val="minor"/>
      </rPr>
      <t>solo</t>
    </r>
    <r>
      <rPr>
        <sz val="12"/>
        <color theme="1"/>
        <rFont val="Calibri"/>
        <family val="2"/>
        <scheme val="minor"/>
      </rPr>
      <t xml:space="preserve"> in caso di incidente di esecuzione proposto dal difensore o qualora il difensore depositi un’articolata memoria.
L'importo della predetta fase, pari a </t>
    </r>
    <r>
      <rPr>
        <b/>
        <u/>
        <sz val="12"/>
        <color theme="1"/>
        <rFont val="Calibri"/>
        <family val="2"/>
        <scheme val="minor"/>
      </rPr>
      <t>€ 378,00</t>
    </r>
    <r>
      <rPr>
        <sz val="12"/>
        <color theme="1"/>
        <rFont val="Calibri"/>
        <family val="2"/>
        <scheme val="minor"/>
      </rPr>
      <t xml:space="preserve">, può essere aumentato </t>
    </r>
    <r>
      <rPr>
        <b/>
        <u/>
        <sz val="12"/>
        <color theme="1"/>
        <rFont val="Calibri"/>
        <family val="2"/>
        <scheme val="minor"/>
      </rPr>
      <t>fino a € 756,00</t>
    </r>
    <r>
      <rPr>
        <sz val="12"/>
        <color theme="1"/>
        <rFont val="Calibri"/>
        <family val="2"/>
        <scheme val="minor"/>
      </rPr>
      <t xml:space="preserve"> ove il difensore si oneri di produrre le sentenze di fuori foro richiamate nell'istanza</t>
    </r>
  </si>
  <si>
    <r>
      <t xml:space="preserve">Fase introduttiva riconosciuta </t>
    </r>
    <r>
      <rPr>
        <b/>
        <u/>
        <sz val="12"/>
        <color theme="1"/>
        <rFont val="Calibri"/>
        <family val="2"/>
        <scheme val="minor"/>
      </rPr>
      <t>solo</t>
    </r>
    <r>
      <rPr>
        <sz val="12"/>
        <color theme="1"/>
        <rFont val="Calibri"/>
        <family val="2"/>
        <scheme val="minor"/>
      </rPr>
      <t xml:space="preserve"> in caso di incidente di esecuzione proposto dal difensore o qualora il difensore depositi un’articolata memoria.
L'importo della predetta fase, pari a </t>
    </r>
    <r>
      <rPr>
        <b/>
        <u/>
        <sz val="12"/>
        <color theme="1"/>
        <rFont val="Calibri"/>
        <family val="2"/>
        <scheme val="minor"/>
      </rPr>
      <t>€ 284,00</t>
    </r>
    <r>
      <rPr>
        <sz val="12"/>
        <color theme="1"/>
        <rFont val="Calibri"/>
        <family val="2"/>
        <scheme val="minor"/>
      </rPr>
      <t xml:space="preserve">, può essere aumentato </t>
    </r>
    <r>
      <rPr>
        <b/>
        <u/>
        <sz val="12"/>
        <color theme="1"/>
        <rFont val="Calibri"/>
        <family val="2"/>
        <scheme val="minor"/>
      </rPr>
      <t>fino a € 567,00</t>
    </r>
    <r>
      <rPr>
        <sz val="12"/>
        <color theme="1"/>
        <rFont val="Calibri"/>
        <family val="2"/>
        <scheme val="minor"/>
      </rPr>
      <t xml:space="preserve"> ove il difensore si oneri di produrre le sentenze di fuori foro richiamate nell'istanza</t>
    </r>
  </si>
  <si>
    <r>
      <t xml:space="preserve">Fase introduttiva riconosciuta </t>
    </r>
    <r>
      <rPr>
        <b/>
        <u/>
        <sz val="12"/>
        <color theme="1"/>
        <rFont val="Calibri"/>
        <family val="2"/>
        <scheme val="minor"/>
      </rPr>
      <t>solo</t>
    </r>
    <r>
      <rPr>
        <sz val="12"/>
        <color theme="1"/>
        <rFont val="Calibri"/>
        <family val="2"/>
        <scheme val="minor"/>
      </rPr>
      <t xml:space="preserve"> in caso di incidente di esecuzione proposto dal difensore o qualora il difensore depositi un’articolata memoria.
L'importo della predetta fase, pari a </t>
    </r>
    <r>
      <rPr>
        <b/>
        <u/>
        <sz val="12"/>
        <color theme="1"/>
        <rFont val="Calibri"/>
        <family val="2"/>
        <scheme val="minor"/>
      </rPr>
      <t>€ 709,00</t>
    </r>
    <r>
      <rPr>
        <sz val="12"/>
        <color theme="1"/>
        <rFont val="Calibri"/>
        <family val="2"/>
        <scheme val="minor"/>
      </rPr>
      <t xml:space="preserve">, può essere aumentato </t>
    </r>
    <r>
      <rPr>
        <b/>
        <u/>
        <sz val="12"/>
        <color theme="1"/>
        <rFont val="Calibri"/>
        <family val="2"/>
        <scheme val="minor"/>
      </rPr>
      <t>fino a € 1.418,00</t>
    </r>
    <r>
      <rPr>
        <sz val="12"/>
        <color theme="1"/>
        <rFont val="Calibri"/>
        <family val="2"/>
        <scheme val="minor"/>
      </rPr>
      <t xml:space="preserve"> ove il difensore si oneri di produrre le sentenze di fuori foro richiamate nell'istanza</t>
    </r>
  </si>
  <si>
    <r>
      <t xml:space="preserve">nel caso di difesa di più imputati, </t>
    </r>
    <r>
      <rPr>
        <b/>
        <u/>
        <sz val="8"/>
        <color rgb="FFFF0000"/>
        <rFont val="Calibri"/>
        <family val="2"/>
        <scheme val="minor"/>
      </rPr>
      <t>selezionare prima</t>
    </r>
    <r>
      <rPr>
        <b/>
        <sz val="8"/>
        <color rgb="FFFF0000"/>
        <rFont val="Calibri"/>
        <family val="2"/>
        <scheme val="minor"/>
      </rPr>
      <t xml:space="preserve"> l'opzione (A.1 o A.2) </t>
    </r>
    <r>
      <rPr>
        <b/>
        <u/>
        <sz val="8"/>
        <color rgb="FFFF0000"/>
        <rFont val="Calibri"/>
        <family val="2"/>
        <scheme val="minor"/>
      </rPr>
      <t>digitando 1</t>
    </r>
    <r>
      <rPr>
        <b/>
        <sz val="8"/>
        <color rgb="FFFF0000"/>
        <rFont val="Calibri"/>
        <family val="2"/>
        <scheme val="minor"/>
      </rPr>
      <t xml:space="preserve"> nella cella gialla corrispondente; </t>
    </r>
    <r>
      <rPr>
        <b/>
        <u/>
        <sz val="8"/>
        <color rgb="FFFF0000"/>
        <rFont val="Calibri"/>
        <family val="2"/>
        <scheme val="minor"/>
      </rPr>
      <t>poi digitare</t>
    </r>
    <r>
      <rPr>
        <b/>
        <sz val="8"/>
        <color rgb="FFFF0000"/>
        <rFont val="Calibri"/>
        <family val="2"/>
        <scheme val="minor"/>
      </rPr>
      <t xml:space="preserve"> il numero di imputati difesi oltre il primo nella cella azzurra</t>
    </r>
  </si>
  <si>
    <r>
      <t xml:space="preserve">Ove l’incidente di esecuzione sia stato proposto dal difensore e </t>
    </r>
    <r>
      <rPr>
        <b/>
        <u/>
        <sz val="12"/>
        <color theme="1"/>
        <rFont val="Calibri"/>
        <family val="2"/>
        <scheme val="minor"/>
      </rPr>
      <t xml:space="preserve">non venga fissata udienza
</t>
    </r>
    <r>
      <rPr>
        <sz val="12"/>
        <color theme="1"/>
        <rFont val="Calibri"/>
        <family val="2"/>
        <scheme val="minor"/>
      </rPr>
      <t>verrà riconosciuta unicamente la fase studio e la fase introduttiva</t>
    </r>
  </si>
  <si>
    <r>
      <t xml:space="preserve">nel caso di difesa di più imputati, </t>
    </r>
    <r>
      <rPr>
        <b/>
        <u/>
        <sz val="8"/>
        <color rgb="FFFF0000"/>
        <rFont val="Calibri"/>
        <family val="2"/>
        <scheme val="minor"/>
      </rPr>
      <t>selezionare prima</t>
    </r>
    <r>
      <rPr>
        <b/>
        <sz val="8"/>
        <color rgb="FFFF0000"/>
        <rFont val="Calibri"/>
        <family val="2"/>
        <scheme val="minor"/>
      </rPr>
      <t xml:space="preserve"> l'opzione (C.1 o C.2) </t>
    </r>
    <r>
      <rPr>
        <b/>
        <u/>
        <sz val="8"/>
        <color rgb="FFFF0000"/>
        <rFont val="Calibri"/>
        <family val="2"/>
        <scheme val="minor"/>
      </rPr>
      <t>digitando 1</t>
    </r>
    <r>
      <rPr>
        <b/>
        <sz val="8"/>
        <color rgb="FFFF0000"/>
        <rFont val="Calibri"/>
        <family val="2"/>
        <scheme val="minor"/>
      </rPr>
      <t xml:space="preserve"> nella cella gialla corrispondente; </t>
    </r>
    <r>
      <rPr>
        <b/>
        <u/>
        <sz val="8"/>
        <color rgb="FFFF0000"/>
        <rFont val="Calibri"/>
        <family val="2"/>
        <scheme val="minor"/>
      </rPr>
      <t>poi digitare</t>
    </r>
    <r>
      <rPr>
        <b/>
        <sz val="8"/>
        <color rgb="FFFF0000"/>
        <rFont val="Calibri"/>
        <family val="2"/>
        <scheme val="minor"/>
      </rPr>
      <t xml:space="preserve"> il numero di imputati difesi oltre il primo nella cella azzurra</t>
    </r>
  </si>
  <si>
    <r>
      <t xml:space="preserve">nel caso di difesa di più imputati, </t>
    </r>
    <r>
      <rPr>
        <b/>
        <u/>
        <sz val="8"/>
        <color rgb="FFFF0000"/>
        <rFont val="Calibri"/>
        <family val="2"/>
        <scheme val="minor"/>
      </rPr>
      <t>selezionare prima</t>
    </r>
    <r>
      <rPr>
        <b/>
        <sz val="8"/>
        <color rgb="FFFF0000"/>
        <rFont val="Calibri"/>
        <family val="2"/>
        <scheme val="minor"/>
      </rPr>
      <t xml:space="preserve"> l'opzione (B.1 o B.2) </t>
    </r>
    <r>
      <rPr>
        <b/>
        <u/>
        <sz val="8"/>
        <color rgb="FFFF0000"/>
        <rFont val="Calibri"/>
        <family val="2"/>
        <scheme val="minor"/>
      </rPr>
      <t>digitando 1</t>
    </r>
    <r>
      <rPr>
        <b/>
        <sz val="8"/>
        <color rgb="FFFF0000"/>
        <rFont val="Calibri"/>
        <family val="2"/>
        <scheme val="minor"/>
      </rPr>
      <t xml:space="preserve"> nella cella gialla corrispondente; </t>
    </r>
    <r>
      <rPr>
        <b/>
        <u/>
        <sz val="8"/>
        <color rgb="FFFF0000"/>
        <rFont val="Calibri"/>
        <family val="2"/>
        <scheme val="minor"/>
      </rPr>
      <t>poi digitare</t>
    </r>
    <r>
      <rPr>
        <b/>
        <sz val="8"/>
        <color rgb="FFFF0000"/>
        <rFont val="Calibri"/>
        <family val="2"/>
        <scheme val="minor"/>
      </rPr>
      <t xml:space="preserve"> il numero di imputati difesi oltre il primo nella cella azzurra</t>
    </r>
  </si>
  <si>
    <r>
      <t xml:space="preserve">N.B. In caso di totale onorari pari a € 1.008,67 l'importo liquidabile è in ogni caso </t>
    </r>
    <r>
      <rPr>
        <b/>
        <u/>
        <sz val="12"/>
        <color rgb="FFFF0000"/>
        <rFont val="Calibri"/>
        <family val="2"/>
        <scheme val="minor"/>
      </rPr>
      <t>pari a € 1.000,00</t>
    </r>
    <r>
      <rPr>
        <b/>
        <sz val="12"/>
        <color rgb="FFFF0000"/>
        <rFont val="Calibri"/>
        <family val="2"/>
        <scheme val="minor"/>
      </rPr>
      <t>.</t>
    </r>
  </si>
  <si>
    <r>
      <t xml:space="preserve">N.B. In caso di totale onorari pari a € 820,00 l'importo liquidabile è in ogni caso </t>
    </r>
    <r>
      <rPr>
        <b/>
        <u/>
        <sz val="12"/>
        <color rgb="FFFF0000"/>
        <rFont val="Calibri"/>
        <family val="2"/>
        <scheme val="minor"/>
      </rPr>
      <t>pari a € 800,00</t>
    </r>
    <r>
      <rPr>
        <b/>
        <sz val="12"/>
        <color rgb="FFFF0000"/>
        <rFont val="Calibri"/>
        <family val="2"/>
        <scheme val="minor"/>
      </rPr>
      <t>.</t>
    </r>
  </si>
  <si>
    <r>
      <t xml:space="preserve">N.B. In caso di totale onorari pari a € 1.670,00 l'importo liquidabile è in ogni caso </t>
    </r>
    <r>
      <rPr>
        <b/>
        <u/>
        <sz val="12"/>
        <color rgb="FFFF0000"/>
        <rFont val="Calibri"/>
        <family val="2"/>
        <scheme val="minor"/>
      </rPr>
      <t>pari a € 1.600,00</t>
    </r>
    <r>
      <rPr>
        <b/>
        <sz val="12"/>
        <color rgb="FFFF0000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</si>
</sst>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\ * #,##0.00_-;\-&quot;€&quot;\ * #,##0.00_-;_-&quot;€&quot;\ * &quot;-&quot;??_-;_-@_-"/>
    <numFmt numFmtId="164" formatCode="_-* #,##0.00\ &quot;€&quot;_-;\-* #,##0.00\ &quot;€&quot;_-;_-* &quot;-&quot;??\ &quot;€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5"/>
      <color rgb="FFFF0000"/>
      <name val="Symbol"/>
      <family val="1"/>
      <charset val="2"/>
    </font>
    <font>
      <sz val="12"/>
      <name val="Times New Roman"/>
      <family val="1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u/>
      <sz val="8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Symbol"/>
      <family val="1"/>
      <charset val="2"/>
    </font>
    <font>
      <b/>
      <sz val="9"/>
      <color theme="1"/>
      <name val="Calibri"/>
      <family val="2"/>
    </font>
    <font>
      <b/>
      <u/>
      <sz val="13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u/>
      <sz val="13"/>
      <color rgb="FFFF0000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u/>
      <sz val="10"/>
      <color rgb="FF0000FF"/>
      <name val="Calibri"/>
      <family val="2"/>
    </font>
    <font>
      <sz val="12"/>
      <color rgb="FF0000FF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u/>
      <sz val="10"/>
      <color theme="10"/>
      <name val="Calibri"/>
      <family val="2"/>
    </font>
    <font>
      <b/>
      <i/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 val="double"/>
      <sz val="8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</cellStyleXfs>
  <cellXfs count="203">
    <xf numFmtId="0" fontId="0" fillId="0" borderId="0" xfId="0"/>
    <xf numFmtId="0" fontId="0" fillId="0" borderId="8" xfId="0" applyBorder="1" applyAlignment="1" applyProtection="1">
      <alignment vertical="center"/>
      <protection hidden="1"/>
    </xf>
    <xf numFmtId="0" fontId="31" fillId="0" borderId="3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10" xfId="0" applyBorder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0" fillId="0" borderId="11" xfId="0" applyBorder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 wrapText="1"/>
      <protection hidden="1"/>
    </xf>
    <xf numFmtId="0" fontId="37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11" xfId="0" applyFont="1" applyBorder="1" applyAlignment="1" applyProtection="1">
      <alignment vertical="center" wrapText="1"/>
      <protection hidden="1"/>
    </xf>
    <xf numFmtId="0" fontId="32" fillId="3" borderId="5" xfId="1" applyFont="1" applyFill="1" applyBorder="1" applyAlignment="1" applyProtection="1">
      <alignment horizontal="center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3" fillId="0" borderId="11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38" fillId="3" borderId="5" xfId="1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vertical="center" wrapText="1"/>
      <protection hidden="1"/>
    </xf>
    <xf numFmtId="0" fontId="37" fillId="0" borderId="1" xfId="0" applyFont="1" applyBorder="1" applyProtection="1">
      <protection hidden="1"/>
    </xf>
    <xf numFmtId="0" fontId="0" fillId="0" borderId="13" xfId="0" applyBorder="1" applyAlignment="1" applyProtection="1">
      <alignment vertical="center"/>
      <protection hidden="1"/>
    </xf>
    <xf numFmtId="0" fontId="35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36" fillId="0" borderId="0" xfId="0" applyFont="1" applyAlignment="1" applyProtection="1">
      <alignment vertical="center"/>
      <protection hidden="1"/>
    </xf>
    <xf numFmtId="0" fontId="12" fillId="0" borderId="8" xfId="0" applyFont="1" applyBorder="1" applyProtection="1">
      <protection hidden="1"/>
    </xf>
    <xf numFmtId="0" fontId="26" fillId="0" borderId="3" xfId="0" applyFont="1" applyBorder="1" applyAlignment="1" applyProtection="1">
      <alignment horizontal="center"/>
      <protection hidden="1"/>
    </xf>
    <xf numFmtId="0" fontId="12" fillId="0" borderId="9" xfId="0" applyFont="1" applyBorder="1" applyProtection="1">
      <protection hidden="1"/>
    </xf>
    <xf numFmtId="0" fontId="12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12" fillId="0" borderId="11" xfId="0" applyFont="1" applyBorder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43" fillId="0" borderId="10" xfId="0" applyFont="1" applyBorder="1" applyAlignment="1" applyProtection="1">
      <alignment vertical="top"/>
      <protection hidden="1"/>
    </xf>
    <xf numFmtId="0" fontId="23" fillId="0" borderId="0" xfId="0" applyFont="1" applyAlignment="1" applyProtection="1">
      <alignment horizontal="center" vertical="top"/>
      <protection hidden="1"/>
    </xf>
    <xf numFmtId="0" fontId="43" fillId="0" borderId="11" xfId="0" applyFont="1" applyBorder="1" applyAlignment="1" applyProtection="1">
      <alignment vertical="top"/>
      <protection hidden="1"/>
    </xf>
    <xf numFmtId="0" fontId="43" fillId="0" borderId="0" xfId="0" applyFont="1" applyAlignment="1" applyProtection="1">
      <alignment vertical="top"/>
      <protection hidden="1"/>
    </xf>
    <xf numFmtId="0" fontId="13" fillId="0" borderId="0" xfId="0" quotePrefix="1" applyFont="1" applyAlignment="1" applyProtection="1">
      <alignment horizontal="left" vertical="top"/>
      <protection hidden="1"/>
    </xf>
    <xf numFmtId="44" fontId="10" fillId="0" borderId="0" xfId="2" applyFont="1" applyFill="1" applyBorder="1" applyAlignment="1" applyProtection="1">
      <alignment horizontal="right" vertical="top" wrapText="1"/>
      <protection hidden="1"/>
    </xf>
    <xf numFmtId="0" fontId="32" fillId="3" borderId="5" xfId="1" quotePrefix="1" applyFont="1" applyFill="1" applyBorder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49" fontId="12" fillId="4" borderId="7" xfId="0" applyNumberFormat="1" applyFont="1" applyFill="1" applyBorder="1" applyAlignment="1" applyProtection="1">
      <alignment horizontal="left"/>
      <protection locked="0" hidden="1"/>
    </xf>
    <xf numFmtId="49" fontId="12" fillId="4" borderId="2" xfId="0" applyNumberFormat="1" applyFont="1" applyFill="1" applyBorder="1" applyAlignment="1" applyProtection="1">
      <alignment horizontal="left"/>
      <protection locked="0" hidden="1"/>
    </xf>
    <xf numFmtId="49" fontId="12" fillId="4" borderId="6" xfId="0" applyNumberFormat="1" applyFont="1" applyFill="1" applyBorder="1" applyAlignment="1" applyProtection="1">
      <alignment horizontal="left"/>
      <protection locked="0" hidden="1"/>
    </xf>
    <xf numFmtId="49" fontId="12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12" fillId="4" borderId="7" xfId="0" applyFont="1" applyFill="1" applyBorder="1" applyAlignment="1" applyProtection="1">
      <alignment horizontal="left"/>
      <protection locked="0" hidden="1"/>
    </xf>
    <xf numFmtId="0" fontId="12" fillId="4" borderId="2" xfId="0" applyFont="1" applyFill="1" applyBorder="1" applyAlignment="1" applyProtection="1">
      <alignment horizontal="left"/>
      <protection locked="0" hidden="1"/>
    </xf>
    <xf numFmtId="0" fontId="12" fillId="4" borderId="6" xfId="0" applyFont="1" applyFill="1" applyBorder="1" applyAlignment="1" applyProtection="1">
      <alignment horizontal="left"/>
      <protection locked="0" hidden="1"/>
    </xf>
    <xf numFmtId="49" fontId="12" fillId="4" borderId="7" xfId="0" quotePrefix="1" applyNumberFormat="1" applyFont="1" applyFill="1" applyBorder="1" applyAlignment="1" applyProtection="1">
      <alignment horizontal="left"/>
      <protection locked="0" hidden="1"/>
    </xf>
    <xf numFmtId="49" fontId="12" fillId="4" borderId="2" xfId="0" quotePrefix="1" applyNumberFormat="1" applyFont="1" applyFill="1" applyBorder="1" applyAlignment="1" applyProtection="1">
      <alignment horizontal="left"/>
      <protection locked="0" hidden="1"/>
    </xf>
    <xf numFmtId="49" fontId="12" fillId="4" borderId="6" xfId="0" quotePrefix="1" applyNumberFormat="1" applyFont="1" applyFill="1" applyBorder="1" applyAlignment="1" applyProtection="1">
      <alignment horizontal="left"/>
      <protection locked="0" hidden="1"/>
    </xf>
    <xf numFmtId="0" fontId="21" fillId="0" borderId="0" xfId="0" applyFont="1" applyProtection="1">
      <protection hidden="1"/>
    </xf>
    <xf numFmtId="49" fontId="22" fillId="0" borderId="0" xfId="0" applyNumberFormat="1" applyFont="1" applyAlignment="1" applyProtection="1">
      <alignment vertical="top"/>
      <protection hidden="1"/>
    </xf>
    <xf numFmtId="0" fontId="2" fillId="4" borderId="7" xfId="1" applyNumberFormat="1" applyFill="1" applyBorder="1" applyAlignment="1" applyProtection="1">
      <alignment horizontal="left"/>
      <protection locked="0" hidden="1"/>
    </xf>
    <xf numFmtId="0" fontId="2" fillId="4" borderId="2" xfId="1" applyNumberFormat="1" applyFill="1" applyBorder="1" applyAlignment="1" applyProtection="1">
      <alignment horizontal="left"/>
      <protection locked="0" hidden="1"/>
    </xf>
    <xf numFmtId="0" fontId="2" fillId="4" borderId="6" xfId="1" applyNumberFormat="1" applyFill="1" applyBorder="1" applyAlignment="1" applyProtection="1">
      <alignment horizontal="left"/>
      <protection locked="0" hidden="1"/>
    </xf>
    <xf numFmtId="0" fontId="12" fillId="2" borderId="0" xfId="0" applyFont="1" applyFill="1" applyProtection="1">
      <protection hidden="1"/>
    </xf>
    <xf numFmtId="0" fontId="13" fillId="2" borderId="0" xfId="0" quotePrefix="1" applyFont="1" applyFill="1" applyAlignment="1" applyProtection="1">
      <alignment horizontal="left" vertical="top"/>
      <protection hidden="1"/>
    </xf>
    <xf numFmtId="44" fontId="10" fillId="2" borderId="0" xfId="2" applyFont="1" applyFill="1" applyBorder="1" applyAlignment="1" applyProtection="1">
      <alignment horizontal="right" vertical="top" wrapText="1"/>
      <protection hidden="1"/>
    </xf>
    <xf numFmtId="0" fontId="13" fillId="0" borderId="8" xfId="0" applyFont="1" applyBorder="1" applyAlignment="1" applyProtection="1">
      <alignment horizontal="center" vertical="top" wrapText="1"/>
      <protection hidden="1"/>
    </xf>
    <xf numFmtId="0" fontId="13" fillId="0" borderId="3" xfId="0" applyFont="1" applyBorder="1" applyAlignment="1" applyProtection="1">
      <alignment horizontal="center" vertical="top" wrapText="1"/>
      <protection hidden="1"/>
    </xf>
    <xf numFmtId="0" fontId="13" fillId="0" borderId="9" xfId="0" applyFont="1" applyBorder="1" applyAlignment="1" applyProtection="1">
      <alignment horizontal="center" vertical="top" wrapText="1"/>
      <protection hidden="1"/>
    </xf>
    <xf numFmtId="0" fontId="10" fillId="0" borderId="10" xfId="0" applyFont="1" applyBorder="1" applyAlignment="1" applyProtection="1">
      <alignment horizontal="left" vertical="top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44" fontId="10" fillId="0" borderId="11" xfId="2" applyFont="1" applyFill="1" applyBorder="1" applyAlignment="1" applyProtection="1">
      <alignment horizontal="right" vertical="top" wrapText="1"/>
      <protection hidden="1"/>
    </xf>
    <xf numFmtId="0" fontId="13" fillId="0" borderId="10" xfId="0" quotePrefix="1" applyFont="1" applyBorder="1" applyAlignment="1" applyProtection="1">
      <alignment horizontal="left" vertical="top"/>
      <protection hidden="1"/>
    </xf>
    <xf numFmtId="0" fontId="11" fillId="0" borderId="12" xfId="0" applyFont="1" applyBorder="1" applyAlignment="1" applyProtection="1">
      <alignment vertical="top" wrapText="1"/>
      <protection hidden="1"/>
    </xf>
    <xf numFmtId="0" fontId="11" fillId="0" borderId="1" xfId="0" applyFont="1" applyBorder="1" applyAlignment="1" applyProtection="1">
      <alignment vertical="top" wrapText="1"/>
      <protection hidden="1"/>
    </xf>
    <xf numFmtId="44" fontId="11" fillId="0" borderId="13" xfId="2" applyFont="1" applyFill="1" applyBorder="1" applyAlignment="1" applyProtection="1">
      <alignment horizontal="right" vertical="top" wrapText="1"/>
      <protection hidden="1"/>
    </xf>
    <xf numFmtId="0" fontId="1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indent="1"/>
      <protection hidden="1"/>
    </xf>
    <xf numFmtId="0" fontId="12" fillId="4" borderId="5" xfId="0" applyFont="1" applyFill="1" applyBorder="1" applyProtection="1">
      <protection locked="0" hidden="1"/>
    </xf>
    <xf numFmtId="44" fontId="10" fillId="0" borderId="5" xfId="2" applyFont="1" applyFill="1" applyBorder="1" applyAlignment="1" applyProtection="1">
      <alignment horizontal="right" vertical="top" wrapText="1"/>
      <protection hidden="1"/>
    </xf>
    <xf numFmtId="0" fontId="14" fillId="0" borderId="0" xfId="0" quotePrefix="1" applyFont="1" applyAlignment="1" applyProtection="1">
      <alignment horizontal="left" vertical="top"/>
      <protection hidden="1"/>
    </xf>
    <xf numFmtId="0" fontId="12" fillId="0" borderId="10" xfId="0" applyFont="1" applyBorder="1" applyAlignment="1" applyProtection="1">
      <alignment horizontal="left" vertical="top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2" fillId="0" borderId="11" xfId="0" applyFont="1" applyBorder="1" applyAlignment="1" applyProtection="1">
      <alignment horizontal="left" vertical="top"/>
      <protection hidden="1"/>
    </xf>
    <xf numFmtId="0" fontId="25" fillId="0" borderId="0" xfId="0" applyFont="1" applyAlignment="1" applyProtection="1">
      <alignment horizontal="left" vertical="top" indent="2"/>
      <protection hidden="1"/>
    </xf>
    <xf numFmtId="0" fontId="12" fillId="0" borderId="0" xfId="0" quotePrefix="1" applyFont="1" applyAlignment="1" applyProtection="1">
      <alignment horizontal="left" vertical="top" wrapText="1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14" fillId="0" borderId="0" xfId="0" quotePrefix="1" applyFont="1" applyAlignment="1" applyProtection="1">
      <alignment horizontal="left" vertical="top" wrapText="1"/>
      <protection hidden="1"/>
    </xf>
    <xf numFmtId="0" fontId="12" fillId="5" borderId="5" xfId="0" applyFont="1" applyFill="1" applyBorder="1" applyProtection="1">
      <protection locked="0" hidden="1"/>
    </xf>
    <xf numFmtId="0" fontId="12" fillId="0" borderId="0" xfId="0" quotePrefix="1" applyFont="1" applyAlignment="1" applyProtection="1">
      <alignment horizontal="left" vertical="top"/>
      <protection hidden="1"/>
    </xf>
    <xf numFmtId="0" fontId="11" fillId="0" borderId="0" xfId="0" applyFont="1" applyAlignment="1" applyProtection="1">
      <alignment vertical="top" wrapText="1"/>
      <protection hidden="1"/>
    </xf>
    <xf numFmtId="44" fontId="11" fillId="0" borderId="5" xfId="2" applyFont="1" applyFill="1" applyBorder="1" applyAlignment="1" applyProtection="1">
      <alignment horizontal="right" vertical="top" wrapText="1"/>
      <protection hidden="1"/>
    </xf>
    <xf numFmtId="0" fontId="1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justify" vertical="top" wrapText="1"/>
      <protection hidden="1"/>
    </xf>
    <xf numFmtId="0" fontId="7" fillId="0" borderId="0" xfId="0" applyFont="1" applyAlignment="1" applyProtection="1">
      <alignment horizontal="justify" vertical="top" wrapText="1"/>
      <protection hidden="1"/>
    </xf>
    <xf numFmtId="44" fontId="11" fillId="0" borderId="4" xfId="2" applyFont="1" applyFill="1" applyBorder="1" applyAlignment="1" applyProtection="1">
      <alignment horizontal="right" vertical="top" wrapText="1"/>
      <protection hidden="1"/>
    </xf>
    <xf numFmtId="44" fontId="12" fillId="0" borderId="0" xfId="0" applyNumberFormat="1" applyFont="1" applyAlignment="1" applyProtection="1">
      <alignment horizontal="left" vertical="top"/>
      <protection hidden="1"/>
    </xf>
    <xf numFmtId="0" fontId="7" fillId="0" borderId="10" xfId="0" applyFont="1" applyBorder="1" applyProtection="1">
      <protection hidden="1"/>
    </xf>
    <xf numFmtId="0" fontId="7" fillId="0" borderId="0" xfId="0" applyFont="1" applyProtection="1">
      <protection hidden="1"/>
    </xf>
    <xf numFmtId="0" fontId="7" fillId="0" borderId="11" xfId="0" applyFont="1" applyBorder="1" applyProtection="1">
      <protection hidden="1"/>
    </xf>
    <xf numFmtId="44" fontId="11" fillId="4" borderId="5" xfId="2" applyFont="1" applyFill="1" applyBorder="1" applyAlignment="1" applyProtection="1">
      <alignment horizontal="right" vertical="top" wrapText="1"/>
      <protection locked="0" hidden="1"/>
    </xf>
    <xf numFmtId="0" fontId="12" fillId="0" borderId="12" xfId="0" applyFont="1" applyBorder="1" applyAlignment="1" applyProtection="1">
      <alignment horizontal="left" vertical="top"/>
      <protection hidden="1"/>
    </xf>
    <xf numFmtId="0" fontId="12" fillId="0" borderId="1" xfId="0" applyFont="1" applyBorder="1" applyAlignment="1" applyProtection="1">
      <alignment horizontal="left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0" fontId="12" fillId="0" borderId="13" xfId="0" applyFont="1" applyBorder="1" applyAlignment="1" applyProtection="1">
      <alignment horizontal="left" vertical="top"/>
      <protection hidden="1"/>
    </xf>
    <xf numFmtId="0" fontId="39" fillId="0" borderId="0" xfId="0" applyFont="1" applyAlignment="1" applyProtection="1">
      <alignment horizontal="center"/>
      <protection hidden="1"/>
    </xf>
    <xf numFmtId="0" fontId="12" fillId="0" borderId="7" xfId="0" applyFont="1" applyBorder="1" applyAlignment="1" applyProtection="1">
      <alignment horizontal="left"/>
      <protection hidden="1"/>
    </xf>
    <xf numFmtId="0" fontId="12" fillId="0" borderId="2" xfId="0" applyFont="1" applyBorder="1" applyAlignment="1" applyProtection="1">
      <alignment horizontal="left"/>
      <protection hidden="1"/>
    </xf>
    <xf numFmtId="0" fontId="12" fillId="0" borderId="6" xfId="0" applyFont="1" applyBorder="1" applyAlignment="1" applyProtection="1">
      <alignment horizontal="left"/>
      <protection hidden="1"/>
    </xf>
    <xf numFmtId="49" fontId="12" fillId="0" borderId="7" xfId="0" applyNumberFormat="1" applyFont="1" applyBorder="1" applyAlignment="1" applyProtection="1">
      <alignment horizontal="left"/>
      <protection hidden="1"/>
    </xf>
    <xf numFmtId="14" fontId="12" fillId="4" borderId="7" xfId="0" applyNumberFormat="1" applyFont="1" applyFill="1" applyBorder="1" applyAlignment="1" applyProtection="1">
      <alignment horizontal="left"/>
      <protection locked="0" hidden="1"/>
    </xf>
    <xf numFmtId="14" fontId="12" fillId="4" borderId="2" xfId="0" applyNumberFormat="1" applyFont="1" applyFill="1" applyBorder="1" applyAlignment="1" applyProtection="1">
      <alignment horizontal="left"/>
      <protection locked="0" hidden="1"/>
    </xf>
    <xf numFmtId="14" fontId="12" fillId="4" borderId="6" xfId="0" applyNumberFormat="1" applyFont="1" applyFill="1" applyBorder="1" applyAlignment="1" applyProtection="1">
      <alignment horizontal="left"/>
      <protection locked="0"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quotePrefix="1" applyFont="1" applyProtection="1">
      <protection hidden="1"/>
    </xf>
    <xf numFmtId="44" fontId="13" fillId="0" borderId="7" xfId="0" applyNumberFormat="1" applyFont="1" applyBorder="1" applyAlignment="1" applyProtection="1">
      <alignment horizontal="left"/>
      <protection hidden="1"/>
    </xf>
    <xf numFmtId="0" fontId="13" fillId="0" borderId="2" xfId="0" applyFont="1" applyBorder="1" applyAlignment="1" applyProtection="1">
      <alignment horizontal="left"/>
      <protection hidden="1"/>
    </xf>
    <xf numFmtId="0" fontId="13" fillId="0" borderId="6" xfId="0" applyFont="1" applyBorder="1" applyAlignment="1" applyProtection="1">
      <alignment horizontal="left"/>
      <protection hidden="1"/>
    </xf>
    <xf numFmtId="44" fontId="13" fillId="4" borderId="7" xfId="0" applyNumberFormat="1" applyFont="1" applyFill="1" applyBorder="1" applyAlignment="1" applyProtection="1">
      <alignment horizontal="left"/>
      <protection locked="0" hidden="1"/>
    </xf>
    <xf numFmtId="0" fontId="13" fillId="4" borderId="2" xfId="0" applyFont="1" applyFill="1" applyBorder="1" applyAlignment="1" applyProtection="1">
      <alignment horizontal="left"/>
      <protection locked="0" hidden="1"/>
    </xf>
    <xf numFmtId="0" fontId="13" fillId="4" borderId="6" xfId="0" applyFont="1" applyFill="1" applyBorder="1" applyAlignment="1" applyProtection="1">
      <alignment horizontal="left"/>
      <protection locked="0" hidden="1"/>
    </xf>
    <xf numFmtId="14" fontId="12" fillId="4" borderId="7" xfId="0" applyNumberFormat="1" applyFont="1" applyFill="1" applyBorder="1" applyAlignment="1" applyProtection="1">
      <alignment horizontal="center"/>
      <protection locked="0" hidden="1"/>
    </xf>
    <xf numFmtId="0" fontId="12" fillId="4" borderId="2" xfId="0" applyFont="1" applyFill="1" applyBorder="1" applyAlignment="1" applyProtection="1">
      <alignment horizontal="center"/>
      <protection locked="0" hidden="1"/>
    </xf>
    <xf numFmtId="0" fontId="12" fillId="4" borderId="6" xfId="0" applyFont="1" applyFill="1" applyBorder="1" applyAlignment="1" applyProtection="1">
      <alignment horizontal="center"/>
      <protection locked="0" hidden="1"/>
    </xf>
    <xf numFmtId="0" fontId="12" fillId="0" borderId="1" xfId="0" applyFont="1" applyBorder="1" applyProtection="1"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0" fontId="28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12" fillId="0" borderId="7" xfId="0" quotePrefix="1" applyFont="1" applyBorder="1" applyAlignment="1" applyProtection="1">
      <alignment horizontal="left"/>
      <protection hidden="1"/>
    </xf>
    <xf numFmtId="0" fontId="12" fillId="0" borderId="2" xfId="0" quotePrefix="1" applyFont="1" applyBorder="1" applyAlignment="1" applyProtection="1">
      <alignment horizontal="left"/>
      <protection hidden="1"/>
    </xf>
    <xf numFmtId="0" fontId="12" fillId="0" borderId="6" xfId="0" quotePrefix="1" applyFont="1" applyBorder="1" applyAlignment="1" applyProtection="1">
      <alignment horizontal="left"/>
      <protection hidden="1"/>
    </xf>
    <xf numFmtId="0" fontId="12" fillId="0" borderId="12" xfId="0" applyFont="1" applyBorder="1" applyProtection="1">
      <protection hidden="1"/>
    </xf>
    <xf numFmtId="0" fontId="12" fillId="0" borderId="13" xfId="0" applyFont="1" applyBorder="1" applyProtection="1">
      <protection hidden="1"/>
    </xf>
    <xf numFmtId="0" fontId="12" fillId="0" borderId="3" xfId="0" applyFont="1" applyBorder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44" fontId="13" fillId="0" borderId="1" xfId="0" applyNumberFormat="1" applyFon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10" xfId="0" applyFont="1" applyBorder="1" applyAlignment="1" applyProtection="1">
      <alignment vertical="top"/>
      <protection hidden="1"/>
    </xf>
    <xf numFmtId="0" fontId="12" fillId="0" borderId="11" xfId="0" applyFont="1" applyBorder="1" applyAlignment="1" applyProtection="1">
      <alignment vertical="top"/>
      <protection hidden="1"/>
    </xf>
    <xf numFmtId="0" fontId="12" fillId="0" borderId="0" xfId="0" applyFont="1" applyAlignment="1" applyProtection="1">
      <alignment vertical="top"/>
      <protection hidden="1"/>
    </xf>
    <xf numFmtId="0" fontId="12" fillId="4" borderId="7" xfId="0" applyFont="1" applyFill="1" applyBorder="1" applyAlignment="1" applyProtection="1">
      <alignment horizontal="center"/>
      <protection locked="0" hidden="1"/>
    </xf>
    <xf numFmtId="49" fontId="12" fillId="0" borderId="7" xfId="0" quotePrefix="1" applyNumberFormat="1" applyFont="1" applyBorder="1" applyAlignment="1" applyProtection="1">
      <alignment horizontal="left"/>
      <protection hidden="1"/>
    </xf>
    <xf numFmtId="0" fontId="13" fillId="0" borderId="10" xfId="0" applyFont="1" applyBorder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10" fillId="0" borderId="0" xfId="0" applyFont="1" applyAlignment="1" applyProtection="1">
      <alignment vertical="top" wrapText="1"/>
      <protection hidden="1"/>
    </xf>
    <xf numFmtId="0" fontId="13" fillId="0" borderId="11" xfId="0" applyFont="1" applyBorder="1" applyAlignment="1" applyProtection="1">
      <alignment horizontal="center" vertical="top" wrapText="1"/>
      <protection hidden="1"/>
    </xf>
    <xf numFmtId="0" fontId="41" fillId="0" borderId="0" xfId="0" quotePrefix="1" applyFont="1" applyAlignment="1" applyProtection="1">
      <alignment horizontal="left" wrapText="1"/>
      <protection hidden="1"/>
    </xf>
    <xf numFmtId="44" fontId="12" fillId="4" borderId="5" xfId="2" applyFont="1" applyFill="1" applyBorder="1" applyAlignment="1" applyProtection="1">
      <alignment horizontal="right"/>
      <protection locked="0" hidden="1"/>
    </xf>
    <xf numFmtId="0" fontId="14" fillId="0" borderId="10" xfId="0" quotePrefix="1" applyFont="1" applyBorder="1" applyAlignment="1" applyProtection="1">
      <alignment horizontal="left" vertical="top"/>
      <protection hidden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left" vertical="top"/>
      <protection hidden="1"/>
    </xf>
    <xf numFmtId="49" fontId="12" fillId="0" borderId="0" xfId="0" applyNumberFormat="1" applyFont="1" applyAlignment="1" applyProtection="1">
      <alignment horizontal="left"/>
      <protection hidden="1"/>
    </xf>
    <xf numFmtId="44" fontId="13" fillId="0" borderId="2" xfId="0" applyNumberFormat="1" applyFont="1" applyBorder="1" applyAlignment="1" applyProtection="1">
      <alignment horizontal="left"/>
      <protection hidden="1"/>
    </xf>
    <xf numFmtId="44" fontId="13" fillId="0" borderId="6" xfId="0" applyNumberFormat="1" applyFont="1" applyBorder="1" applyAlignment="1" applyProtection="1">
      <alignment horizontal="left"/>
      <protection hidden="1"/>
    </xf>
    <xf numFmtId="44" fontId="13" fillId="4" borderId="2" xfId="0" applyNumberFormat="1" applyFont="1" applyFill="1" applyBorder="1" applyAlignment="1" applyProtection="1">
      <alignment horizontal="left"/>
      <protection locked="0" hidden="1"/>
    </xf>
    <xf numFmtId="44" fontId="13" fillId="4" borderId="6" xfId="0" applyNumberFormat="1" applyFont="1" applyFill="1" applyBorder="1" applyAlignment="1" applyProtection="1">
      <alignment horizontal="left"/>
      <protection locked="0" hidden="1"/>
    </xf>
    <xf numFmtId="49" fontId="12" fillId="0" borderId="2" xfId="0" applyNumberFormat="1" applyFont="1" applyBorder="1" applyAlignment="1" applyProtection="1">
      <alignment horizontal="left"/>
      <protection hidden="1"/>
    </xf>
    <xf numFmtId="49" fontId="12" fillId="0" borderId="6" xfId="0" applyNumberFormat="1" applyFont="1" applyBorder="1" applyAlignment="1" applyProtection="1">
      <alignment horizontal="left"/>
      <protection hidden="1"/>
    </xf>
    <xf numFmtId="0" fontId="42" fillId="0" borderId="0" xfId="0" applyFont="1" applyAlignment="1" applyProtection="1">
      <alignment horizontal="center" vertical="top"/>
      <protection hidden="1"/>
    </xf>
    <xf numFmtId="0" fontId="33" fillId="0" borderId="0" xfId="0" applyFont="1" applyProtection="1">
      <protection hidden="1"/>
    </xf>
    <xf numFmtId="0" fontId="28" fillId="2" borderId="10" xfId="0" applyFont="1" applyFill="1" applyBorder="1" applyAlignment="1" applyProtection="1">
      <alignment horizontal="left" vertical="top" wrapText="1"/>
      <protection hidden="1"/>
    </xf>
    <xf numFmtId="0" fontId="28" fillId="2" borderId="0" xfId="0" applyFont="1" applyFill="1" applyAlignment="1" applyProtection="1">
      <alignment horizontal="left" vertical="top" wrapText="1"/>
      <protection hidden="1"/>
    </xf>
    <xf numFmtId="44" fontId="28" fillId="2" borderId="11" xfId="2" applyFont="1" applyFill="1" applyBorder="1" applyAlignment="1" applyProtection="1">
      <alignment horizontal="right" vertical="top" wrapText="1"/>
      <protection hidden="1"/>
    </xf>
    <xf numFmtId="0" fontId="11" fillId="0" borderId="12" xfId="0" applyFont="1" applyBorder="1" applyAlignment="1" applyProtection="1">
      <alignment horizontal="left" vertical="top" wrapText="1"/>
      <protection hidden="1"/>
    </xf>
    <xf numFmtId="0" fontId="11" fillId="0" borderId="1" xfId="0" applyFont="1" applyBorder="1" applyAlignment="1" applyProtection="1">
      <alignment horizontal="left" vertical="top"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164" fontId="12" fillId="0" borderId="0" xfId="0" applyNumberFormat="1" applyFont="1" applyProtection="1">
      <protection hidden="1"/>
    </xf>
    <xf numFmtId="44" fontId="12" fillId="0" borderId="0" xfId="0" applyNumberFormat="1" applyFont="1" applyProtection="1">
      <protection hidden="1"/>
    </xf>
    <xf numFmtId="0" fontId="30" fillId="0" borderId="9" xfId="0" applyFont="1" applyBorder="1" applyAlignment="1" applyProtection="1">
      <alignment horizontal="center" vertical="top" wrapText="1"/>
      <protection hidden="1"/>
    </xf>
    <xf numFmtId="0" fontId="11" fillId="0" borderId="14" xfId="0" applyFont="1" applyBorder="1" applyAlignment="1" applyProtection="1">
      <alignment vertical="top" wrapText="1"/>
      <protection hidden="1"/>
    </xf>
    <xf numFmtId="0" fontId="25" fillId="0" borderId="0" xfId="0" applyFont="1" applyAlignment="1" applyProtection="1">
      <alignment horizontal="left" indent="1"/>
      <protection hidden="1"/>
    </xf>
    <xf numFmtId="0" fontId="11" fillId="0" borderId="11" xfId="0" applyFont="1" applyBorder="1" applyAlignment="1" applyProtection="1">
      <alignment vertical="top" wrapText="1"/>
      <protection hidden="1"/>
    </xf>
    <xf numFmtId="0" fontId="13" fillId="0" borderId="10" xfId="0" applyFont="1" applyBorder="1" applyProtection="1">
      <protection hidden="1"/>
    </xf>
    <xf numFmtId="0" fontId="13" fillId="0" borderId="11" xfId="0" applyFont="1" applyBorder="1" applyProtection="1">
      <protection hidden="1"/>
    </xf>
    <xf numFmtId="0" fontId="39" fillId="0" borderId="0" xfId="0" applyFont="1" applyAlignment="1" applyProtection="1">
      <alignment horizontal="center" vertical="top" wrapText="1"/>
      <protection hidden="1"/>
    </xf>
    <xf numFmtId="0" fontId="13" fillId="0" borderId="0" xfId="0" quotePrefix="1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left" vertical="top" wrapText="1"/>
      <protection hidden="1"/>
    </xf>
    <xf numFmtId="164" fontId="12" fillId="0" borderId="0" xfId="0" applyNumberFormat="1" applyFont="1" applyAlignment="1" applyProtection="1">
      <alignment horizontal="left" vertical="top"/>
      <protection hidden="1"/>
    </xf>
    <xf numFmtId="0" fontId="13" fillId="0" borderId="10" xfId="0" quotePrefix="1" applyFont="1" applyBorder="1" applyAlignment="1" applyProtection="1">
      <alignment horizontal="left" vertical="top" wrapText="1"/>
      <protection hidden="1"/>
    </xf>
    <xf numFmtId="0" fontId="12" fillId="0" borderId="10" xfId="0" quotePrefix="1" applyFont="1" applyBorder="1" applyAlignment="1" applyProtection="1">
      <alignment horizontal="left" vertical="top" wrapText="1"/>
      <protection hidden="1"/>
    </xf>
    <xf numFmtId="0" fontId="12" fillId="0" borderId="0" xfId="0" quotePrefix="1" applyFont="1" applyAlignment="1" applyProtection="1">
      <alignment vertical="top" wrapText="1"/>
      <protection hidden="1"/>
    </xf>
    <xf numFmtId="0" fontId="12" fillId="0" borderId="11" xfId="0" quotePrefix="1" applyFont="1" applyBorder="1" applyAlignment="1" applyProtection="1">
      <alignment vertical="top" wrapText="1"/>
      <protection hidden="1"/>
    </xf>
    <xf numFmtId="0" fontId="13" fillId="0" borderId="12" xfId="0" quotePrefix="1" applyFont="1" applyBorder="1" applyAlignment="1" applyProtection="1">
      <alignment horizontal="left" vertical="top"/>
      <protection hidden="1"/>
    </xf>
    <xf numFmtId="44" fontId="10" fillId="0" borderId="13" xfId="2" applyFont="1" applyFill="1" applyBorder="1" applyAlignment="1" applyProtection="1">
      <alignment horizontal="right" vertical="top" wrapText="1"/>
      <protection hidden="1"/>
    </xf>
    <xf numFmtId="0" fontId="10" fillId="0" borderId="0" xfId="0" applyFont="1" applyAlignment="1" applyProtection="1">
      <alignment horizontal="left" vertical="top" wrapText="1"/>
      <protection hidden="1"/>
    </xf>
    <xf numFmtId="44" fontId="10" fillId="4" borderId="5" xfId="2" applyFont="1" applyFill="1" applyBorder="1" applyAlignment="1" applyProtection="1">
      <alignment horizontal="right" vertical="top" wrapText="1"/>
      <protection locked="0" hidden="1"/>
    </xf>
    <xf numFmtId="0" fontId="14" fillId="0" borderId="10" xfId="0" applyFont="1" applyBorder="1" applyProtection="1">
      <protection hidden="1"/>
    </xf>
    <xf numFmtId="0" fontId="11" fillId="0" borderId="10" xfId="0" applyFont="1" applyBorder="1" applyAlignment="1" applyProtection="1">
      <alignment horizontal="left" vertical="top" wrapText="1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1" fillId="0" borderId="14" xfId="0" applyFont="1" applyBorder="1" applyAlignment="1" applyProtection="1">
      <alignment horizontal="left" vertical="top" wrapText="1"/>
      <protection hidden="1"/>
    </xf>
    <xf numFmtId="0" fontId="4" fillId="0" borderId="12" xfId="0" applyFont="1" applyBorder="1" applyAlignment="1" applyProtection="1">
      <alignment horizontal="left" vertical="top" wrapText="1"/>
      <protection hidden="1"/>
    </xf>
    <xf numFmtId="0" fontId="4" fillId="0" borderId="1" xfId="0" applyFont="1" applyBorder="1" applyAlignment="1" applyProtection="1">
      <alignment horizontal="left" vertical="top" wrapText="1"/>
      <protection hidden="1"/>
    </xf>
    <xf numFmtId="0" fontId="4" fillId="0" borderId="13" xfId="0" applyFont="1" applyBorder="1" applyAlignment="1" applyProtection="1">
      <alignment horizontal="left" vertical="top" wrapText="1"/>
      <protection hidden="1"/>
    </xf>
    <xf numFmtId="49" fontId="12" fillId="0" borderId="2" xfId="0" quotePrefix="1" applyNumberFormat="1" applyFont="1" applyBorder="1" applyAlignment="1" applyProtection="1">
      <alignment horizontal="left"/>
      <protection hidden="1"/>
    </xf>
    <xf numFmtId="49" fontId="12" fillId="0" borderId="6" xfId="0" quotePrefix="1" applyNumberFormat="1" applyFont="1" applyBorder="1" applyAlignment="1" applyProtection="1">
      <alignment horizontal="left"/>
      <protection hidden="1"/>
    </xf>
  </cellXfs>
  <cellStyles count="3">
    <cellStyle name="Collegamento ipertestuale" xfId="1" builtinId="8"/>
    <cellStyle name="Normale" xfId="0" builtinId="0"/>
    <cellStyle name="Valuta" xfId="2" builtinId="4"/>
  </cellStyles>
  <dxfs count="0"/>
  <tableStyles count="0" defaultTableStyle="TableStyleMedium9" defaultPivotStyle="PivotStyleLight16"/>
  <colors>
    <mruColors>
      <color rgb="FFCCFFFF"/>
      <color rgb="FF0000FF"/>
      <color rgb="FFFFFF99"/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163</xdr:row>
          <xdr:rowOff>152400</xdr:rowOff>
        </xdr:from>
        <xdr:to>
          <xdr:col>14</xdr:col>
          <xdr:colOff>85725</xdr:colOff>
          <xdr:row>167</xdr:row>
          <xdr:rowOff>161925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1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A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B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C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C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  <a:ext uri="{FF2B5EF4-FFF2-40B4-BE49-F238E27FC236}">
                  <a16:creationId xmlns:a16="http://schemas.microsoft.com/office/drawing/2014/main" id="{00000000-0008-0000-0C00-00000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3795" name="Object 3" hidden="1">
              <a:extLst>
                <a:ext uri="{63B3BB69-23CF-44E3-9099-C40C66FF867C}">
                  <a14:compatExt spid="_x0000_s33795"/>
                </a:ext>
                <a:ext uri="{FF2B5EF4-FFF2-40B4-BE49-F238E27FC236}">
                  <a16:creationId xmlns:a16="http://schemas.microsoft.com/office/drawing/2014/main" id="{00000000-0008-0000-0D00-00000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3796" name="Object 4" hidden="1">
              <a:extLst>
                <a:ext uri="{63B3BB69-23CF-44E3-9099-C40C66FF867C}">
                  <a14:compatExt spid="_x0000_s33796"/>
                </a:ext>
                <a:ext uri="{FF2B5EF4-FFF2-40B4-BE49-F238E27FC236}">
                  <a16:creationId xmlns:a16="http://schemas.microsoft.com/office/drawing/2014/main" id="{00000000-0008-0000-0D00-00000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3797" name="Object 5" hidden="1">
              <a:extLst>
                <a:ext uri="{63B3BB69-23CF-44E3-9099-C40C66FF867C}">
                  <a14:compatExt spid="_x0000_s33797"/>
                </a:ext>
                <a:ext uri="{FF2B5EF4-FFF2-40B4-BE49-F238E27FC236}">
                  <a16:creationId xmlns:a16="http://schemas.microsoft.com/office/drawing/2014/main" id="{00000000-0008-0000-0D00-00000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171</xdr:row>
          <xdr:rowOff>152400</xdr:rowOff>
        </xdr:from>
        <xdr:to>
          <xdr:col>14</xdr:col>
          <xdr:colOff>85725</xdr:colOff>
          <xdr:row>175</xdr:row>
          <xdr:rowOff>161925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E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171</xdr:row>
          <xdr:rowOff>152400</xdr:rowOff>
        </xdr:from>
        <xdr:to>
          <xdr:col>14</xdr:col>
          <xdr:colOff>85725</xdr:colOff>
          <xdr:row>175</xdr:row>
          <xdr:rowOff>161925</xdr:rowOff>
        </xdr:to>
        <xdr:sp macro="" textlink="">
          <xdr:nvSpPr>
            <xdr:cNvPr id="34818" name="Object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E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171</xdr:row>
          <xdr:rowOff>152400</xdr:rowOff>
        </xdr:from>
        <xdr:to>
          <xdr:col>14</xdr:col>
          <xdr:colOff>85725</xdr:colOff>
          <xdr:row>175</xdr:row>
          <xdr:rowOff>161925</xdr:rowOff>
        </xdr:to>
        <xdr:sp macro="" textlink="">
          <xdr:nvSpPr>
            <xdr:cNvPr id="34819" name="Object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E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170</xdr:row>
          <xdr:rowOff>152400</xdr:rowOff>
        </xdr:from>
        <xdr:to>
          <xdr:col>14</xdr:col>
          <xdr:colOff>85725</xdr:colOff>
          <xdr:row>174</xdr:row>
          <xdr:rowOff>161925</xdr:rowOff>
        </xdr:to>
        <xdr:sp macro="" textlink="">
          <xdr:nvSpPr>
            <xdr:cNvPr id="35850" name="Object 10" hidden="1">
              <a:extLst>
                <a:ext uri="{63B3BB69-23CF-44E3-9099-C40C66FF867C}">
                  <a14:compatExt spid="_x0000_s35850"/>
                </a:ext>
                <a:ext uri="{FF2B5EF4-FFF2-40B4-BE49-F238E27FC236}">
                  <a16:creationId xmlns:a16="http://schemas.microsoft.com/office/drawing/2014/main" id="{00000000-0008-0000-0F00-00000A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170</xdr:row>
          <xdr:rowOff>152400</xdr:rowOff>
        </xdr:from>
        <xdr:to>
          <xdr:col>14</xdr:col>
          <xdr:colOff>85725</xdr:colOff>
          <xdr:row>174</xdr:row>
          <xdr:rowOff>161925</xdr:rowOff>
        </xdr:to>
        <xdr:sp macro="" textlink="">
          <xdr:nvSpPr>
            <xdr:cNvPr id="35851" name="Object 11" hidden="1">
              <a:extLst>
                <a:ext uri="{63B3BB69-23CF-44E3-9099-C40C66FF867C}">
                  <a14:compatExt spid="_x0000_s35851"/>
                </a:ext>
                <a:ext uri="{FF2B5EF4-FFF2-40B4-BE49-F238E27FC236}">
                  <a16:creationId xmlns:a16="http://schemas.microsoft.com/office/drawing/2014/main" id="{00000000-0008-0000-0F00-00000B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170</xdr:row>
          <xdr:rowOff>152400</xdr:rowOff>
        </xdr:from>
        <xdr:to>
          <xdr:col>14</xdr:col>
          <xdr:colOff>85725</xdr:colOff>
          <xdr:row>174</xdr:row>
          <xdr:rowOff>161925</xdr:rowOff>
        </xdr:to>
        <xdr:sp macro="" textlink="">
          <xdr:nvSpPr>
            <xdr:cNvPr id="35852" name="Object 12" hidden="1">
              <a:extLst>
                <a:ext uri="{63B3BB69-23CF-44E3-9099-C40C66FF867C}">
                  <a14:compatExt spid="_x0000_s35852"/>
                </a:ext>
                <a:ext uri="{FF2B5EF4-FFF2-40B4-BE49-F238E27FC236}">
                  <a16:creationId xmlns:a16="http://schemas.microsoft.com/office/drawing/2014/main" id="{00000000-0008-0000-0F00-00000C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10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10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145</xdr:row>
          <xdr:rowOff>152400</xdr:rowOff>
        </xdr:from>
        <xdr:to>
          <xdr:col>14</xdr:col>
          <xdr:colOff>85725</xdr:colOff>
          <xdr:row>149</xdr:row>
          <xdr:rowOff>161925</xdr:rowOff>
        </xdr:to>
        <xdr:sp macro="" textlink="">
          <xdr:nvSpPr>
            <xdr:cNvPr id="37891" name="Object 3" hidden="1">
              <a:extLst>
                <a:ext uri="{63B3BB69-23CF-44E3-9099-C40C66FF867C}">
                  <a14:compatExt spid="_x0000_s37891"/>
                </a:ext>
                <a:ext uri="{FF2B5EF4-FFF2-40B4-BE49-F238E27FC236}">
                  <a16:creationId xmlns:a16="http://schemas.microsoft.com/office/drawing/2014/main" id="{00000000-0008-0000-1000-000003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141</xdr:row>
          <xdr:rowOff>152400</xdr:rowOff>
        </xdr:from>
        <xdr:to>
          <xdr:col>14</xdr:col>
          <xdr:colOff>85725</xdr:colOff>
          <xdr:row>145</xdr:row>
          <xdr:rowOff>161925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11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141</xdr:row>
          <xdr:rowOff>152400</xdr:rowOff>
        </xdr:from>
        <xdr:to>
          <xdr:col>14</xdr:col>
          <xdr:colOff>85725</xdr:colOff>
          <xdr:row>145</xdr:row>
          <xdr:rowOff>161925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  <a:ext uri="{FF2B5EF4-FFF2-40B4-BE49-F238E27FC236}">
                  <a16:creationId xmlns:a16="http://schemas.microsoft.com/office/drawing/2014/main" id="{00000000-0008-0000-1100-000002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141</xdr:row>
          <xdr:rowOff>152400</xdr:rowOff>
        </xdr:from>
        <xdr:to>
          <xdr:col>14</xdr:col>
          <xdr:colOff>85725</xdr:colOff>
          <xdr:row>145</xdr:row>
          <xdr:rowOff>161925</xdr:rowOff>
        </xdr:to>
        <xdr:sp macro="" textlink="">
          <xdr:nvSpPr>
            <xdr:cNvPr id="38915" name="Object 3" hidden="1">
              <a:extLst>
                <a:ext uri="{63B3BB69-23CF-44E3-9099-C40C66FF867C}">
                  <a14:compatExt spid="_x0000_s38915"/>
                </a:ext>
                <a:ext uri="{FF2B5EF4-FFF2-40B4-BE49-F238E27FC236}">
                  <a16:creationId xmlns:a16="http://schemas.microsoft.com/office/drawing/2014/main" id="{00000000-0008-0000-1100-000003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151</xdr:row>
          <xdr:rowOff>152400</xdr:rowOff>
        </xdr:from>
        <xdr:to>
          <xdr:col>14</xdr:col>
          <xdr:colOff>85725</xdr:colOff>
          <xdr:row>155</xdr:row>
          <xdr:rowOff>161925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151</xdr:row>
          <xdr:rowOff>152400</xdr:rowOff>
        </xdr:from>
        <xdr:to>
          <xdr:col>14</xdr:col>
          <xdr:colOff>85725</xdr:colOff>
          <xdr:row>155</xdr:row>
          <xdr:rowOff>161925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2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151</xdr:row>
          <xdr:rowOff>152400</xdr:rowOff>
        </xdr:from>
        <xdr:to>
          <xdr:col>14</xdr:col>
          <xdr:colOff>85725</xdr:colOff>
          <xdr:row>155</xdr:row>
          <xdr:rowOff>161925</xdr:rowOff>
        </xdr:to>
        <xdr:sp macro="" textlink="">
          <xdr:nvSpPr>
            <xdr:cNvPr id="39939" name="Object 3" hidden="1">
              <a:extLst>
                <a:ext uri="{63B3BB69-23CF-44E3-9099-C40C66FF867C}">
                  <a14:compatExt spid="_x0000_s39939"/>
                </a:ext>
                <a:ext uri="{FF2B5EF4-FFF2-40B4-BE49-F238E27FC236}">
                  <a16:creationId xmlns:a16="http://schemas.microsoft.com/office/drawing/2014/main" id="{00000000-0008-0000-1200-000003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150</xdr:row>
          <xdr:rowOff>152400</xdr:rowOff>
        </xdr:from>
        <xdr:to>
          <xdr:col>14</xdr:col>
          <xdr:colOff>85725</xdr:colOff>
          <xdr:row>154</xdr:row>
          <xdr:rowOff>161925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1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150</xdr:row>
          <xdr:rowOff>152400</xdr:rowOff>
        </xdr:from>
        <xdr:to>
          <xdr:col>14</xdr:col>
          <xdr:colOff>85725</xdr:colOff>
          <xdr:row>154</xdr:row>
          <xdr:rowOff>161925</xdr:rowOff>
        </xdr:to>
        <xdr:sp macro="" textlink="">
          <xdr:nvSpPr>
            <xdr:cNvPr id="40962" name="Object 2" hidden="1">
              <a:extLst>
                <a:ext uri="{63B3BB69-23CF-44E3-9099-C40C66FF867C}">
                  <a14:compatExt spid="_x0000_s40962"/>
                </a:ext>
                <a:ext uri="{FF2B5EF4-FFF2-40B4-BE49-F238E27FC236}">
                  <a16:creationId xmlns:a16="http://schemas.microsoft.com/office/drawing/2014/main" id="{00000000-0008-0000-1300-00000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150</xdr:row>
          <xdr:rowOff>152400</xdr:rowOff>
        </xdr:from>
        <xdr:to>
          <xdr:col>14</xdr:col>
          <xdr:colOff>85725</xdr:colOff>
          <xdr:row>154</xdr:row>
          <xdr:rowOff>161925</xdr:rowOff>
        </xdr:to>
        <xdr:sp macro="" textlink="">
          <xdr:nvSpPr>
            <xdr:cNvPr id="40963" name="Object 3" hidden="1">
              <a:extLst>
                <a:ext uri="{63B3BB69-23CF-44E3-9099-C40C66FF867C}">
                  <a14:compatExt spid="_x0000_s40963"/>
                </a:ext>
                <a:ext uri="{FF2B5EF4-FFF2-40B4-BE49-F238E27FC236}">
                  <a16:creationId xmlns:a16="http://schemas.microsoft.com/office/drawing/2014/main" id="{00000000-0008-0000-1300-000003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0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19458" name="Object 2" hidden="1">
              <a:extLst>
                <a:ext uri="{63B3BB69-23CF-44E3-9099-C40C66FF867C}">
                  <a14:compatExt spid="_x0000_s19458"/>
                </a:ext>
                <a:ext uri="{FF2B5EF4-FFF2-40B4-BE49-F238E27FC236}">
                  <a16:creationId xmlns:a16="http://schemas.microsoft.com/office/drawing/2014/main" id="{00000000-0008-0000-0200-00000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19459" name="Object 3" hidden="1">
              <a:extLst>
                <a:ext uri="{63B3BB69-23CF-44E3-9099-C40C66FF867C}">
                  <a14:compatExt spid="_x0000_s19459"/>
                </a:ext>
                <a:ext uri="{FF2B5EF4-FFF2-40B4-BE49-F238E27FC236}">
                  <a16:creationId xmlns:a16="http://schemas.microsoft.com/office/drawing/2014/main" id="{00000000-0008-0000-0200-00000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14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15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44034" name="Object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15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44035" name="Object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15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6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175</xdr:row>
          <xdr:rowOff>152400</xdr:rowOff>
        </xdr:from>
        <xdr:to>
          <xdr:col>14</xdr:col>
          <xdr:colOff>85725</xdr:colOff>
          <xdr:row>179</xdr:row>
          <xdr:rowOff>161925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8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175</xdr:row>
          <xdr:rowOff>152400</xdr:rowOff>
        </xdr:from>
        <xdr:to>
          <xdr:col>14</xdr:col>
          <xdr:colOff>85725</xdr:colOff>
          <xdr:row>179</xdr:row>
          <xdr:rowOff>161925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19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174</xdr:row>
          <xdr:rowOff>152400</xdr:rowOff>
        </xdr:from>
        <xdr:to>
          <xdr:col>14</xdr:col>
          <xdr:colOff>85725</xdr:colOff>
          <xdr:row>178</xdr:row>
          <xdr:rowOff>161925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A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B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50178" name="Object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1B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165</xdr:row>
          <xdr:rowOff>152400</xdr:rowOff>
        </xdr:from>
        <xdr:to>
          <xdr:col>14</xdr:col>
          <xdr:colOff>85725</xdr:colOff>
          <xdr:row>169</xdr:row>
          <xdr:rowOff>161925</xdr:rowOff>
        </xdr:to>
        <xdr:sp macro="" textlink="">
          <xdr:nvSpPr>
            <xdr:cNvPr id="50179" name="Object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1B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1C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2" name="Object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1C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3" name="Object 3" hidden="1">
              <a:extLst>
                <a:ext uri="{63B3BB69-23CF-44E3-9099-C40C66FF867C}">
                  <a14:compatExt spid="_x0000_s51203"/>
                </a:ext>
                <a:ext uri="{FF2B5EF4-FFF2-40B4-BE49-F238E27FC236}">
                  <a16:creationId xmlns:a16="http://schemas.microsoft.com/office/drawing/2014/main" id="{00000000-0008-0000-1C00-00000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4" name="Object 4" hidden="1">
              <a:extLst>
                <a:ext uri="{63B3BB69-23CF-44E3-9099-C40C66FF867C}">
                  <a14:compatExt spid="_x0000_s51204"/>
                </a:ext>
                <a:ext uri="{FF2B5EF4-FFF2-40B4-BE49-F238E27FC236}">
                  <a16:creationId xmlns:a16="http://schemas.microsoft.com/office/drawing/2014/main" id="{00000000-0008-0000-1C00-00000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5" name="Object 5" hidden="1">
              <a:extLst>
                <a:ext uri="{63B3BB69-23CF-44E3-9099-C40C66FF867C}">
                  <a14:compatExt spid="_x0000_s51205"/>
                </a:ext>
                <a:ext uri="{FF2B5EF4-FFF2-40B4-BE49-F238E27FC236}">
                  <a16:creationId xmlns:a16="http://schemas.microsoft.com/office/drawing/2014/main" id="{00000000-0008-0000-1C00-00000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6" name="Object 6" hidden="1">
              <a:extLst>
                <a:ext uri="{63B3BB69-23CF-44E3-9099-C40C66FF867C}">
                  <a14:compatExt spid="_x0000_s51206"/>
                </a:ext>
                <a:ext uri="{FF2B5EF4-FFF2-40B4-BE49-F238E27FC236}">
                  <a16:creationId xmlns:a16="http://schemas.microsoft.com/office/drawing/2014/main" id="{00000000-0008-0000-1C00-00000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7" name="Object 7" hidden="1">
              <a:extLst>
                <a:ext uri="{63B3BB69-23CF-44E3-9099-C40C66FF867C}">
                  <a14:compatExt spid="_x0000_s51207"/>
                </a:ext>
                <a:ext uri="{FF2B5EF4-FFF2-40B4-BE49-F238E27FC236}">
                  <a16:creationId xmlns:a16="http://schemas.microsoft.com/office/drawing/2014/main" id="{00000000-0008-0000-1C00-00000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8" name="Object 8" hidden="1">
              <a:extLst>
                <a:ext uri="{63B3BB69-23CF-44E3-9099-C40C66FF867C}">
                  <a14:compatExt spid="_x0000_s51208"/>
                </a:ext>
                <a:ext uri="{FF2B5EF4-FFF2-40B4-BE49-F238E27FC236}">
                  <a16:creationId xmlns:a16="http://schemas.microsoft.com/office/drawing/2014/main" id="{00000000-0008-0000-1C00-00000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166</xdr:row>
          <xdr:rowOff>152400</xdr:rowOff>
        </xdr:from>
        <xdr:to>
          <xdr:col>14</xdr:col>
          <xdr:colOff>85725</xdr:colOff>
          <xdr:row>170</xdr:row>
          <xdr:rowOff>161925</xdr:rowOff>
        </xdr:to>
        <xdr:sp macro="" textlink="">
          <xdr:nvSpPr>
            <xdr:cNvPr id="51209" name="Object 9" hidden="1">
              <a:extLst>
                <a:ext uri="{63B3BB69-23CF-44E3-9099-C40C66FF867C}">
                  <a14:compatExt spid="_x0000_s51209"/>
                </a:ext>
                <a:ext uri="{FF2B5EF4-FFF2-40B4-BE49-F238E27FC236}">
                  <a16:creationId xmlns:a16="http://schemas.microsoft.com/office/drawing/2014/main" id="{00000000-0008-0000-1C00-00000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155</xdr:row>
          <xdr:rowOff>180975</xdr:rowOff>
        </xdr:from>
        <xdr:to>
          <xdr:col>14</xdr:col>
          <xdr:colOff>85725</xdr:colOff>
          <xdr:row>160</xdr:row>
          <xdr:rowOff>123825</xdr:rowOff>
        </xdr:to>
        <xdr:sp macro="" textlink="">
          <xdr:nvSpPr>
            <xdr:cNvPr id="53260" name="Object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id="{00000000-0008-0000-1D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173</xdr:row>
          <xdr:rowOff>161925</xdr:rowOff>
        </xdr:from>
        <xdr:to>
          <xdr:col>14</xdr:col>
          <xdr:colOff>85725</xdr:colOff>
          <xdr:row>178</xdr:row>
          <xdr:rowOff>104775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3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143</xdr:row>
          <xdr:rowOff>180975</xdr:rowOff>
        </xdr:from>
        <xdr:to>
          <xdr:col>14</xdr:col>
          <xdr:colOff>85725</xdr:colOff>
          <xdr:row>147</xdr:row>
          <xdr:rowOff>190500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E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143</xdr:row>
          <xdr:rowOff>180975</xdr:rowOff>
        </xdr:from>
        <xdr:to>
          <xdr:col>14</xdr:col>
          <xdr:colOff>85725</xdr:colOff>
          <xdr:row>147</xdr:row>
          <xdr:rowOff>190500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1F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143</xdr:row>
          <xdr:rowOff>180975</xdr:rowOff>
        </xdr:from>
        <xdr:to>
          <xdr:col>14</xdr:col>
          <xdr:colOff>85725</xdr:colOff>
          <xdr:row>147</xdr:row>
          <xdr:rowOff>190500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20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143</xdr:row>
          <xdr:rowOff>180975</xdr:rowOff>
        </xdr:from>
        <xdr:to>
          <xdr:col>14</xdr:col>
          <xdr:colOff>85725</xdr:colOff>
          <xdr:row>147</xdr:row>
          <xdr:rowOff>190500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21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156</xdr:row>
          <xdr:rowOff>161925</xdr:rowOff>
        </xdr:from>
        <xdr:to>
          <xdr:col>14</xdr:col>
          <xdr:colOff>85725</xdr:colOff>
          <xdr:row>161</xdr:row>
          <xdr:rowOff>104775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4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6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167</xdr:row>
          <xdr:rowOff>152400</xdr:rowOff>
        </xdr:from>
        <xdr:to>
          <xdr:col>14</xdr:col>
          <xdr:colOff>85725</xdr:colOff>
          <xdr:row>171</xdr:row>
          <xdr:rowOff>161925</xdr:rowOff>
        </xdr:to>
        <xdr:sp macro="" textlink="">
          <xdr:nvSpPr>
            <xdr:cNvPr id="25604" name="Object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7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172</xdr:row>
          <xdr:rowOff>152400</xdr:rowOff>
        </xdr:from>
        <xdr:to>
          <xdr:col>14</xdr:col>
          <xdr:colOff>85725</xdr:colOff>
          <xdr:row>176</xdr:row>
          <xdr:rowOff>161925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8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57150</xdr:colOff>
          <xdr:row>169</xdr:row>
          <xdr:rowOff>152400</xdr:rowOff>
        </xdr:from>
        <xdr:to>
          <xdr:col>14</xdr:col>
          <xdr:colOff>85725</xdr:colOff>
          <xdr:row>173</xdr:row>
          <xdr:rowOff>161925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9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19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1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oleObject" Target="../embeddings/oleObject22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oleObject" Target="../embeddings/oleObject28.bin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oleObject" Target="../embeddings/oleObject31.bin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oleObject" Target="../embeddings/oleObject34.bin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3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oleObject" Target="../embeddings/oleObject37.bin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oleObject" Target="../embeddings/oleObject41.bin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4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oleObject" Target="../embeddings/oleObject49.bin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4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3.bin"/><Relationship Id="rId13" Type="http://schemas.openxmlformats.org/officeDocument/2006/relationships/oleObject" Target="../embeddings/oleObject58.bin"/><Relationship Id="rId3" Type="http://schemas.openxmlformats.org/officeDocument/2006/relationships/vmlDrawing" Target="../drawings/vmlDrawing28.vml"/><Relationship Id="rId7" Type="http://schemas.openxmlformats.org/officeDocument/2006/relationships/oleObject" Target="../embeddings/oleObject52.bin"/><Relationship Id="rId12" Type="http://schemas.openxmlformats.org/officeDocument/2006/relationships/oleObject" Target="../embeddings/oleObject57.bin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51.bin"/><Relationship Id="rId11" Type="http://schemas.openxmlformats.org/officeDocument/2006/relationships/oleObject" Target="../embeddings/oleObject56.bin"/><Relationship Id="rId5" Type="http://schemas.openxmlformats.org/officeDocument/2006/relationships/image" Target="../media/image1.png"/><Relationship Id="rId10" Type="http://schemas.openxmlformats.org/officeDocument/2006/relationships/oleObject" Target="../embeddings/oleObject55.bin"/><Relationship Id="rId4" Type="http://schemas.openxmlformats.org/officeDocument/2006/relationships/oleObject" Target="../embeddings/oleObject50.bin"/><Relationship Id="rId9" Type="http://schemas.openxmlformats.org/officeDocument/2006/relationships/oleObject" Target="../embeddings/oleObject5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5"/>
  <sheetViews>
    <sheetView tabSelected="1" view="pageBreakPreview" zoomScaleNormal="100" zoomScaleSheetLayoutView="100" workbookViewId="0">
      <pane ySplit="4" topLeftCell="A5" activePane="bottomLeft" state="frozen"/>
      <selection pane="bottomLeft" activeCell="B1" sqref="B1:C1"/>
    </sheetView>
  </sheetViews>
  <sheetFormatPr defaultColWidth="3.28515625" defaultRowHeight="15" x14ac:dyDescent="0.25"/>
  <cols>
    <col min="1" max="1" width="3.28515625" style="4"/>
    <col min="2" max="2" width="155.7109375" style="6" customWidth="1"/>
    <col min="3" max="3" width="20.85546875" style="7" customWidth="1"/>
    <col min="4" max="16384" width="3.28515625" style="4"/>
  </cols>
  <sheetData>
    <row r="1" spans="1:4" ht="18.75" customHeight="1" x14ac:dyDescent="0.25">
      <c r="A1" s="1"/>
      <c r="B1" s="2" t="s">
        <v>46</v>
      </c>
      <c r="C1" s="2"/>
      <c r="D1" s="3"/>
    </row>
    <row r="2" spans="1:4" x14ac:dyDescent="0.25">
      <c r="A2" s="5"/>
      <c r="B2" s="6" t="s">
        <v>164</v>
      </c>
      <c r="D2" s="8"/>
    </row>
    <row r="3" spans="1:4" x14ac:dyDescent="0.25">
      <c r="A3" s="5"/>
      <c r="C3" s="9" t="s">
        <v>21</v>
      </c>
      <c r="D3" s="8"/>
    </row>
    <row r="4" spans="1:4" ht="30.75" x14ac:dyDescent="0.25">
      <c r="A4" s="5"/>
      <c r="C4" s="10" t="s">
        <v>22</v>
      </c>
      <c r="D4" s="8"/>
    </row>
    <row r="5" spans="1:4" ht="17.25" x14ac:dyDescent="0.2">
      <c r="A5" s="5"/>
      <c r="B5" s="11" t="s">
        <v>1</v>
      </c>
      <c r="C5" s="12"/>
      <c r="D5" s="8"/>
    </row>
    <row r="6" spans="1:4" ht="4.5" customHeight="1" x14ac:dyDescent="0.2">
      <c r="A6" s="5"/>
      <c r="B6" s="13"/>
      <c r="C6" s="12"/>
      <c r="D6" s="8"/>
    </row>
    <row r="7" spans="1:4" x14ac:dyDescent="0.2">
      <c r="A7" s="5"/>
      <c r="B7" s="14" t="s">
        <v>67</v>
      </c>
      <c r="C7" s="15" t="s">
        <v>20</v>
      </c>
      <c r="D7" s="8"/>
    </row>
    <row r="8" spans="1:4" x14ac:dyDescent="0.2">
      <c r="A8" s="5"/>
      <c r="B8" s="16" t="s">
        <v>42</v>
      </c>
      <c r="C8" s="12"/>
      <c r="D8" s="8"/>
    </row>
    <row r="9" spans="1:4" ht="4.5" customHeight="1" x14ac:dyDescent="0.2">
      <c r="A9" s="5"/>
      <c r="C9" s="12"/>
      <c r="D9" s="8"/>
    </row>
    <row r="10" spans="1:4" x14ac:dyDescent="0.2">
      <c r="A10" s="5"/>
      <c r="B10" s="14" t="s">
        <v>68</v>
      </c>
      <c r="C10" s="15" t="s">
        <v>62</v>
      </c>
      <c r="D10" s="8"/>
    </row>
    <row r="11" spans="1:4" x14ac:dyDescent="0.2">
      <c r="A11" s="5"/>
      <c r="B11" s="16" t="s">
        <v>65</v>
      </c>
      <c r="C11" s="12"/>
      <c r="D11" s="8"/>
    </row>
    <row r="12" spans="1:4" ht="6" customHeight="1" x14ac:dyDescent="0.2">
      <c r="A12" s="5"/>
      <c r="C12" s="12"/>
      <c r="D12" s="8"/>
    </row>
    <row r="13" spans="1:4" ht="6" customHeight="1" x14ac:dyDescent="0.2">
      <c r="A13" s="5"/>
      <c r="C13" s="12"/>
      <c r="D13" s="8"/>
    </row>
    <row r="14" spans="1:4" ht="6" customHeight="1" x14ac:dyDescent="0.2">
      <c r="A14" s="5"/>
      <c r="C14" s="12"/>
      <c r="D14" s="8"/>
    </row>
    <row r="15" spans="1:4" ht="17.25" x14ac:dyDescent="0.2">
      <c r="A15" s="5"/>
      <c r="B15" s="11" t="s">
        <v>2</v>
      </c>
      <c r="C15" s="12"/>
      <c r="D15" s="8"/>
    </row>
    <row r="16" spans="1:4" ht="4.5" customHeight="1" x14ac:dyDescent="0.2">
      <c r="A16" s="5"/>
      <c r="B16" s="13"/>
      <c r="C16" s="12"/>
      <c r="D16" s="8"/>
    </row>
    <row r="17" spans="1:4" x14ac:dyDescent="0.2">
      <c r="A17" s="5"/>
      <c r="B17" s="14" t="s">
        <v>78</v>
      </c>
      <c r="C17" s="15" t="s">
        <v>70</v>
      </c>
      <c r="D17" s="8"/>
    </row>
    <row r="18" spans="1:4" ht="4.5" customHeight="1" x14ac:dyDescent="0.2">
      <c r="A18" s="5"/>
      <c r="C18" s="12"/>
      <c r="D18" s="8"/>
    </row>
    <row r="19" spans="1:4" x14ac:dyDescent="0.2">
      <c r="A19" s="5"/>
      <c r="B19" s="14" t="s">
        <v>79</v>
      </c>
      <c r="C19" s="15" t="s">
        <v>76</v>
      </c>
      <c r="D19" s="8"/>
    </row>
    <row r="20" spans="1:4" ht="6" customHeight="1" x14ac:dyDescent="0.2">
      <c r="A20" s="5"/>
      <c r="C20" s="12"/>
      <c r="D20" s="8"/>
    </row>
    <row r="21" spans="1:4" ht="6" customHeight="1" x14ac:dyDescent="0.2">
      <c r="A21" s="5"/>
      <c r="C21" s="12"/>
      <c r="D21" s="8"/>
    </row>
    <row r="22" spans="1:4" ht="6" customHeight="1" x14ac:dyDescent="0.2">
      <c r="A22" s="5"/>
      <c r="C22" s="12"/>
      <c r="D22" s="8"/>
    </row>
    <row r="23" spans="1:4" s="7" customFormat="1" ht="17.25" x14ac:dyDescent="0.2">
      <c r="A23" s="17"/>
      <c r="B23" s="11" t="s">
        <v>3</v>
      </c>
      <c r="C23" s="12"/>
      <c r="D23" s="18"/>
    </row>
    <row r="24" spans="1:4" s="7" customFormat="1" ht="4.5" customHeight="1" x14ac:dyDescent="0.2">
      <c r="A24" s="17"/>
      <c r="B24" s="13"/>
      <c r="C24" s="12"/>
      <c r="D24" s="18"/>
    </row>
    <row r="25" spans="1:4" x14ac:dyDescent="0.2">
      <c r="A25" s="5"/>
      <c r="B25" s="14" t="s">
        <v>80</v>
      </c>
      <c r="C25" s="15" t="s">
        <v>77</v>
      </c>
      <c r="D25" s="8"/>
    </row>
    <row r="26" spans="1:4" x14ac:dyDescent="0.2">
      <c r="A26" s="5"/>
      <c r="B26" s="16" t="s">
        <v>4</v>
      </c>
      <c r="C26" s="12"/>
      <c r="D26" s="8"/>
    </row>
    <row r="27" spans="1:4" ht="4.5" customHeight="1" x14ac:dyDescent="0.2">
      <c r="A27" s="5"/>
      <c r="C27" s="12"/>
      <c r="D27" s="8"/>
    </row>
    <row r="28" spans="1:4" x14ac:dyDescent="0.2">
      <c r="A28" s="5"/>
      <c r="B28" s="14" t="s">
        <v>82</v>
      </c>
      <c r="C28" s="15" t="s">
        <v>83</v>
      </c>
      <c r="D28" s="8"/>
    </row>
    <row r="29" spans="1:4" x14ac:dyDescent="0.2">
      <c r="A29" s="5"/>
      <c r="B29" s="16" t="s">
        <v>5</v>
      </c>
      <c r="C29" s="12"/>
      <c r="D29" s="8"/>
    </row>
    <row r="30" spans="1:4" ht="4.5" customHeight="1" x14ac:dyDescent="0.2">
      <c r="A30" s="5"/>
      <c r="C30" s="12"/>
      <c r="D30" s="8"/>
    </row>
    <row r="31" spans="1:4" x14ac:dyDescent="0.2">
      <c r="A31" s="5"/>
      <c r="B31" s="14" t="s">
        <v>89</v>
      </c>
      <c r="C31" s="15" t="s">
        <v>90</v>
      </c>
      <c r="D31" s="8"/>
    </row>
    <row r="32" spans="1:4" ht="4.5" customHeight="1" x14ac:dyDescent="0.2">
      <c r="A32" s="5"/>
      <c r="C32" s="12"/>
      <c r="D32" s="8"/>
    </row>
    <row r="33" spans="1:4" x14ac:dyDescent="0.2">
      <c r="A33" s="5"/>
      <c r="B33" s="14" t="s">
        <v>93</v>
      </c>
      <c r="C33" s="15" t="s">
        <v>94</v>
      </c>
      <c r="D33" s="8"/>
    </row>
    <row r="34" spans="1:4" x14ac:dyDescent="0.2">
      <c r="A34" s="5"/>
      <c r="B34" s="16" t="s">
        <v>6</v>
      </c>
      <c r="C34" s="12"/>
      <c r="D34" s="8"/>
    </row>
    <row r="35" spans="1:4" ht="4.5" customHeight="1" x14ac:dyDescent="0.2">
      <c r="A35" s="5"/>
      <c r="C35" s="12"/>
      <c r="D35" s="8"/>
    </row>
    <row r="36" spans="1:4" x14ac:dyDescent="0.2">
      <c r="A36" s="5"/>
      <c r="B36" s="14" t="s">
        <v>101</v>
      </c>
      <c r="C36" s="15" t="s">
        <v>98</v>
      </c>
      <c r="D36" s="8"/>
    </row>
    <row r="37" spans="1:4" ht="4.5" customHeight="1" x14ac:dyDescent="0.2">
      <c r="A37" s="5"/>
      <c r="C37" s="12"/>
      <c r="D37" s="8"/>
    </row>
    <row r="38" spans="1:4" x14ac:dyDescent="0.2">
      <c r="A38" s="5"/>
      <c r="B38" s="14" t="s">
        <v>106</v>
      </c>
      <c r="C38" s="15" t="s">
        <v>103</v>
      </c>
      <c r="D38" s="8"/>
    </row>
    <row r="39" spans="1:4" ht="4.5" customHeight="1" x14ac:dyDescent="0.2">
      <c r="A39" s="5"/>
      <c r="C39" s="12"/>
      <c r="D39" s="8"/>
    </row>
    <row r="40" spans="1:4" x14ac:dyDescent="0.2">
      <c r="A40" s="5"/>
      <c r="B40" s="14" t="s">
        <v>107</v>
      </c>
      <c r="C40" s="15" t="s">
        <v>108</v>
      </c>
      <c r="D40" s="8"/>
    </row>
    <row r="41" spans="1:4" x14ac:dyDescent="0.2">
      <c r="A41" s="5"/>
      <c r="B41" s="16" t="s">
        <v>7</v>
      </c>
      <c r="C41" s="12"/>
      <c r="D41" s="8"/>
    </row>
    <row r="42" spans="1:4" ht="4.5" customHeight="1" x14ac:dyDescent="0.2">
      <c r="A42" s="5"/>
      <c r="C42" s="12"/>
      <c r="D42" s="8"/>
    </row>
    <row r="43" spans="1:4" x14ac:dyDescent="0.2">
      <c r="A43" s="5"/>
      <c r="B43" s="14" t="s">
        <v>114</v>
      </c>
      <c r="C43" s="15" t="s">
        <v>113</v>
      </c>
      <c r="D43" s="8"/>
    </row>
    <row r="44" spans="1:4" ht="4.5" customHeight="1" x14ac:dyDescent="0.2">
      <c r="A44" s="5"/>
      <c r="C44" s="12"/>
      <c r="D44" s="8"/>
    </row>
    <row r="45" spans="1:4" x14ac:dyDescent="0.2">
      <c r="A45" s="5"/>
      <c r="B45" s="19" t="s">
        <v>123</v>
      </c>
      <c r="C45" s="15" t="s">
        <v>120</v>
      </c>
      <c r="D45" s="8"/>
    </row>
    <row r="46" spans="1:4" ht="4.5" customHeight="1" x14ac:dyDescent="0.2">
      <c r="A46" s="5"/>
      <c r="C46" s="12"/>
      <c r="D46" s="8"/>
    </row>
    <row r="47" spans="1:4" x14ac:dyDescent="0.2">
      <c r="A47" s="5"/>
      <c r="B47" s="19" t="s">
        <v>124</v>
      </c>
      <c r="C47" s="15" t="s">
        <v>125</v>
      </c>
      <c r="D47" s="8"/>
    </row>
    <row r="48" spans="1:4" x14ac:dyDescent="0.2">
      <c r="A48" s="5"/>
      <c r="B48" s="16" t="s">
        <v>8</v>
      </c>
      <c r="C48" s="12"/>
      <c r="D48" s="8"/>
    </row>
    <row r="49" spans="1:4" ht="4.5" customHeight="1" x14ac:dyDescent="0.2">
      <c r="A49" s="5"/>
      <c r="C49" s="12"/>
      <c r="D49" s="8"/>
    </row>
    <row r="50" spans="1:4" x14ac:dyDescent="0.2">
      <c r="A50" s="5"/>
      <c r="B50" s="19" t="s">
        <v>127</v>
      </c>
      <c r="C50" s="15" t="s">
        <v>128</v>
      </c>
      <c r="D50" s="8"/>
    </row>
    <row r="51" spans="1:4" x14ac:dyDescent="0.2">
      <c r="A51" s="5"/>
      <c r="B51" s="16" t="s">
        <v>9</v>
      </c>
      <c r="C51" s="12"/>
      <c r="D51" s="8"/>
    </row>
    <row r="52" spans="1:4" ht="4.5" customHeight="1" x14ac:dyDescent="0.2">
      <c r="A52" s="5"/>
      <c r="C52" s="12"/>
      <c r="D52" s="8"/>
    </row>
    <row r="53" spans="1:4" x14ac:dyDescent="0.2">
      <c r="A53" s="5"/>
      <c r="B53" s="19" t="s">
        <v>131</v>
      </c>
      <c r="C53" s="15" t="s">
        <v>132</v>
      </c>
      <c r="D53" s="8"/>
    </row>
    <row r="54" spans="1:4" ht="6" customHeight="1" x14ac:dyDescent="0.2">
      <c r="A54" s="5"/>
      <c r="C54" s="12"/>
      <c r="D54" s="8"/>
    </row>
    <row r="55" spans="1:4" ht="6" customHeight="1" x14ac:dyDescent="0.2">
      <c r="A55" s="5"/>
      <c r="C55" s="12"/>
      <c r="D55" s="8"/>
    </row>
    <row r="56" spans="1:4" ht="6" customHeight="1" x14ac:dyDescent="0.2">
      <c r="A56" s="5"/>
      <c r="C56" s="12"/>
      <c r="D56" s="8"/>
    </row>
    <row r="57" spans="1:4" ht="17.25" x14ac:dyDescent="0.2">
      <c r="A57" s="5"/>
      <c r="B57" s="20" t="s">
        <v>10</v>
      </c>
      <c r="C57" s="12"/>
      <c r="D57" s="8"/>
    </row>
    <row r="58" spans="1:4" ht="4.5" customHeight="1" x14ac:dyDescent="0.2">
      <c r="A58" s="5"/>
      <c r="B58" s="13"/>
      <c r="C58" s="12"/>
      <c r="D58" s="8"/>
    </row>
    <row r="59" spans="1:4" x14ac:dyDescent="0.2">
      <c r="A59" s="5"/>
      <c r="B59" s="19" t="s">
        <v>140</v>
      </c>
      <c r="C59" s="15" t="s">
        <v>135</v>
      </c>
      <c r="D59" s="8"/>
    </row>
    <row r="60" spans="1:4" ht="4.5" customHeight="1" x14ac:dyDescent="0.2">
      <c r="A60" s="5"/>
      <c r="C60" s="12"/>
      <c r="D60" s="8"/>
    </row>
    <row r="61" spans="1:4" x14ac:dyDescent="0.2">
      <c r="A61" s="5"/>
      <c r="B61" s="19" t="s">
        <v>139</v>
      </c>
      <c r="C61" s="15" t="s">
        <v>141</v>
      </c>
      <c r="D61" s="8"/>
    </row>
    <row r="62" spans="1:4" x14ac:dyDescent="0.2">
      <c r="A62" s="5"/>
      <c r="B62" s="16" t="s">
        <v>11</v>
      </c>
      <c r="C62" s="12"/>
      <c r="D62" s="8"/>
    </row>
    <row r="63" spans="1:4" ht="4.5" customHeight="1" x14ac:dyDescent="0.2">
      <c r="A63" s="5"/>
      <c r="C63" s="12"/>
      <c r="D63" s="8"/>
    </row>
    <row r="64" spans="1:4" x14ac:dyDescent="0.2">
      <c r="A64" s="5"/>
      <c r="B64" s="19" t="s">
        <v>147</v>
      </c>
      <c r="C64" s="21" t="s">
        <v>142</v>
      </c>
      <c r="D64" s="8"/>
    </row>
    <row r="65" spans="1:4" x14ac:dyDescent="0.2">
      <c r="A65" s="5"/>
      <c r="B65" s="16" t="s">
        <v>12</v>
      </c>
      <c r="C65" s="12"/>
      <c r="D65" s="8"/>
    </row>
    <row r="66" spans="1:4" ht="4.5" customHeight="1" x14ac:dyDescent="0.2">
      <c r="A66" s="5"/>
      <c r="C66" s="12"/>
      <c r="D66" s="8"/>
    </row>
    <row r="67" spans="1:4" x14ac:dyDescent="0.2">
      <c r="A67" s="5"/>
      <c r="B67" s="19" t="s">
        <v>154</v>
      </c>
      <c r="C67" s="15" t="s">
        <v>155</v>
      </c>
      <c r="D67" s="8"/>
    </row>
    <row r="68" spans="1:4" ht="4.5" customHeight="1" x14ac:dyDescent="0.2">
      <c r="A68" s="5"/>
      <c r="C68" s="12"/>
      <c r="D68" s="8"/>
    </row>
    <row r="69" spans="1:4" x14ac:dyDescent="0.2">
      <c r="A69" s="5"/>
      <c r="B69" s="19" t="s">
        <v>158</v>
      </c>
      <c r="C69" s="15" t="s">
        <v>159</v>
      </c>
      <c r="D69" s="8"/>
    </row>
    <row r="70" spans="1:4" ht="4.5" customHeight="1" x14ac:dyDescent="0.2">
      <c r="A70" s="5"/>
      <c r="C70" s="12"/>
      <c r="D70" s="8"/>
    </row>
    <row r="71" spans="1:4" ht="15" customHeight="1" x14ac:dyDescent="0.25">
      <c r="A71" s="5"/>
      <c r="B71" s="22" t="s">
        <v>162</v>
      </c>
      <c r="C71" s="23"/>
      <c r="D71" s="8"/>
    </row>
    <row r="72" spans="1:4" x14ac:dyDescent="0.2">
      <c r="A72" s="5"/>
      <c r="B72" s="22"/>
      <c r="C72" s="15" t="s">
        <v>163</v>
      </c>
      <c r="D72" s="8"/>
    </row>
    <row r="73" spans="1:4" ht="4.5" customHeight="1" x14ac:dyDescent="0.2">
      <c r="A73" s="5"/>
      <c r="C73" s="12"/>
      <c r="D73" s="8"/>
    </row>
    <row r="74" spans="1:4" x14ac:dyDescent="0.2">
      <c r="A74" s="5"/>
      <c r="B74" s="19" t="s">
        <v>166</v>
      </c>
      <c r="C74" s="15" t="s">
        <v>167</v>
      </c>
      <c r="D74" s="8"/>
    </row>
    <row r="75" spans="1:4" ht="4.5" customHeight="1" x14ac:dyDescent="0.2">
      <c r="A75" s="5"/>
      <c r="C75" s="12"/>
      <c r="D75" s="8"/>
    </row>
    <row r="76" spans="1:4" x14ac:dyDescent="0.2">
      <c r="A76" s="5"/>
      <c r="B76" s="19" t="s">
        <v>267</v>
      </c>
      <c r="C76" s="15" t="s">
        <v>170</v>
      </c>
      <c r="D76" s="8"/>
    </row>
    <row r="77" spans="1:4" x14ac:dyDescent="0.2">
      <c r="A77" s="5"/>
      <c r="B77" s="16" t="s">
        <v>14</v>
      </c>
      <c r="C77" s="12"/>
      <c r="D77" s="8"/>
    </row>
    <row r="78" spans="1:4" ht="6" customHeight="1" x14ac:dyDescent="0.2">
      <c r="A78" s="5"/>
      <c r="C78" s="12"/>
      <c r="D78" s="8"/>
    </row>
    <row r="79" spans="1:4" ht="6" customHeight="1" x14ac:dyDescent="0.2">
      <c r="A79" s="5"/>
      <c r="C79" s="12"/>
      <c r="D79" s="8"/>
    </row>
    <row r="80" spans="1:4" ht="6" customHeight="1" x14ac:dyDescent="0.2">
      <c r="A80" s="5"/>
      <c r="C80" s="12"/>
      <c r="D80" s="8"/>
    </row>
    <row r="81" spans="1:4" ht="17.25" x14ac:dyDescent="0.2">
      <c r="A81" s="5"/>
      <c r="B81" s="20" t="s">
        <v>13</v>
      </c>
      <c r="C81" s="12"/>
      <c r="D81" s="8"/>
    </row>
    <row r="82" spans="1:4" ht="4.5" customHeight="1" x14ac:dyDescent="0.2">
      <c r="A82" s="5"/>
      <c r="C82" s="12"/>
      <c r="D82" s="8"/>
    </row>
    <row r="83" spans="1:4" x14ac:dyDescent="0.2">
      <c r="A83" s="5"/>
      <c r="B83" s="19" t="s">
        <v>294</v>
      </c>
      <c r="C83" s="15" t="s">
        <v>173</v>
      </c>
      <c r="D83" s="8"/>
    </row>
    <row r="84" spans="1:4" x14ac:dyDescent="0.2">
      <c r="A84" s="5"/>
      <c r="B84" s="16" t="s">
        <v>5</v>
      </c>
      <c r="C84" s="12"/>
      <c r="D84" s="8"/>
    </row>
    <row r="85" spans="1:4" ht="6" customHeight="1" x14ac:dyDescent="0.2">
      <c r="A85" s="5"/>
      <c r="C85" s="12"/>
      <c r="D85" s="8"/>
    </row>
    <row r="86" spans="1:4" ht="6" customHeight="1" x14ac:dyDescent="0.2">
      <c r="A86" s="5"/>
      <c r="C86" s="12"/>
      <c r="D86" s="8"/>
    </row>
    <row r="87" spans="1:4" ht="6" customHeight="1" x14ac:dyDescent="0.2">
      <c r="A87" s="5"/>
      <c r="C87" s="12"/>
      <c r="D87" s="8"/>
    </row>
    <row r="88" spans="1:4" ht="17.25" x14ac:dyDescent="0.2">
      <c r="A88" s="5"/>
      <c r="B88" s="20" t="s">
        <v>15</v>
      </c>
      <c r="C88" s="12"/>
      <c r="D88" s="8"/>
    </row>
    <row r="89" spans="1:4" ht="4.5" customHeight="1" x14ac:dyDescent="0.2">
      <c r="A89" s="5"/>
      <c r="C89" s="12"/>
      <c r="D89" s="8"/>
    </row>
    <row r="90" spans="1:4" ht="30" x14ac:dyDescent="0.2">
      <c r="A90" s="5"/>
      <c r="B90" s="19" t="s">
        <v>295</v>
      </c>
      <c r="C90" s="15" t="s">
        <v>175</v>
      </c>
      <c r="D90" s="8"/>
    </row>
    <row r="91" spans="1:4" x14ac:dyDescent="0.2">
      <c r="A91" s="5"/>
      <c r="B91" s="16" t="s">
        <v>5</v>
      </c>
      <c r="C91" s="12"/>
      <c r="D91" s="8"/>
    </row>
    <row r="92" spans="1:4" ht="6" customHeight="1" x14ac:dyDescent="0.2">
      <c r="A92" s="5"/>
      <c r="C92" s="12"/>
      <c r="D92" s="8"/>
    </row>
    <row r="93" spans="1:4" ht="6" customHeight="1" x14ac:dyDescent="0.2">
      <c r="A93" s="5"/>
      <c r="C93" s="12"/>
      <c r="D93" s="8"/>
    </row>
    <row r="94" spans="1:4" ht="6" customHeight="1" x14ac:dyDescent="0.2">
      <c r="A94" s="5"/>
      <c r="C94" s="12"/>
      <c r="D94" s="8"/>
    </row>
    <row r="95" spans="1:4" ht="17.25" x14ac:dyDescent="0.2">
      <c r="A95" s="5"/>
      <c r="B95" s="20" t="s">
        <v>16</v>
      </c>
      <c r="C95" s="12"/>
      <c r="D95" s="8"/>
    </row>
    <row r="96" spans="1:4" ht="4.5" customHeight="1" x14ac:dyDescent="0.2">
      <c r="A96" s="5"/>
      <c r="C96" s="12"/>
      <c r="D96" s="8"/>
    </row>
    <row r="97" spans="1:4" x14ac:dyDescent="0.2">
      <c r="A97" s="5"/>
      <c r="B97" s="19" t="s">
        <v>179</v>
      </c>
      <c r="C97" s="15" t="s">
        <v>180</v>
      </c>
      <c r="D97" s="8"/>
    </row>
    <row r="98" spans="1:4" ht="4.5" customHeight="1" x14ac:dyDescent="0.2">
      <c r="A98" s="5"/>
      <c r="C98" s="12"/>
      <c r="D98" s="8"/>
    </row>
    <row r="99" spans="1:4" x14ac:dyDescent="0.2">
      <c r="A99" s="5"/>
      <c r="B99" s="19" t="s">
        <v>183</v>
      </c>
      <c r="C99" s="15" t="s">
        <v>184</v>
      </c>
      <c r="D99" s="8"/>
    </row>
    <row r="100" spans="1:4" x14ac:dyDescent="0.2">
      <c r="A100" s="5"/>
      <c r="B100" s="16" t="s">
        <v>17</v>
      </c>
      <c r="C100" s="12"/>
      <c r="D100" s="8"/>
    </row>
    <row r="101" spans="1:4" ht="6" customHeight="1" x14ac:dyDescent="0.2">
      <c r="A101" s="5"/>
      <c r="C101" s="12"/>
      <c r="D101" s="8"/>
    </row>
    <row r="102" spans="1:4" ht="6" customHeight="1" x14ac:dyDescent="0.2">
      <c r="A102" s="5"/>
      <c r="C102" s="12"/>
      <c r="D102" s="8"/>
    </row>
    <row r="103" spans="1:4" ht="6" customHeight="1" x14ac:dyDescent="0.2">
      <c r="A103" s="5"/>
      <c r="C103" s="12"/>
      <c r="D103" s="8"/>
    </row>
    <row r="104" spans="1:4" ht="17.25" x14ac:dyDescent="0.2">
      <c r="A104" s="5"/>
      <c r="B104" s="20" t="s">
        <v>18</v>
      </c>
      <c r="C104" s="12"/>
      <c r="D104" s="8"/>
    </row>
    <row r="105" spans="1:4" ht="4.5" customHeight="1" x14ac:dyDescent="0.2">
      <c r="A105" s="5"/>
      <c r="C105" s="12"/>
      <c r="D105" s="8"/>
    </row>
    <row r="106" spans="1:4" x14ac:dyDescent="0.2">
      <c r="A106" s="5"/>
      <c r="B106" s="19" t="s">
        <v>187</v>
      </c>
      <c r="C106" s="15" t="s">
        <v>188</v>
      </c>
      <c r="D106" s="8"/>
    </row>
    <row r="107" spans="1:4" ht="6" customHeight="1" x14ac:dyDescent="0.2">
      <c r="A107" s="5"/>
      <c r="C107" s="12"/>
      <c r="D107" s="8"/>
    </row>
    <row r="108" spans="1:4" ht="6" customHeight="1" x14ac:dyDescent="0.2">
      <c r="A108" s="5"/>
      <c r="C108" s="12"/>
      <c r="D108" s="8"/>
    </row>
    <row r="109" spans="1:4" ht="6" customHeight="1" x14ac:dyDescent="0.2">
      <c r="A109" s="5"/>
      <c r="C109" s="12"/>
      <c r="D109" s="8"/>
    </row>
    <row r="110" spans="1:4" ht="17.25" x14ac:dyDescent="0.2">
      <c r="A110" s="5"/>
      <c r="B110" s="20" t="s">
        <v>19</v>
      </c>
      <c r="C110" s="12"/>
      <c r="D110" s="8"/>
    </row>
    <row r="111" spans="1:4" ht="4.5" customHeight="1" x14ac:dyDescent="0.2">
      <c r="A111" s="5"/>
      <c r="C111" s="12"/>
      <c r="D111" s="8"/>
    </row>
    <row r="112" spans="1:4" x14ac:dyDescent="0.2">
      <c r="A112" s="5"/>
      <c r="B112" s="19" t="s">
        <v>195</v>
      </c>
      <c r="C112" s="15" t="s">
        <v>196</v>
      </c>
      <c r="D112" s="8"/>
    </row>
    <row r="113" spans="1:4" ht="4.5" customHeight="1" x14ac:dyDescent="0.2">
      <c r="A113" s="5"/>
      <c r="C113" s="12"/>
      <c r="D113" s="8"/>
    </row>
    <row r="114" spans="1:4" x14ac:dyDescent="0.2">
      <c r="A114" s="5"/>
      <c r="B114" s="19" t="s">
        <v>284</v>
      </c>
      <c r="C114" s="15" t="s">
        <v>285</v>
      </c>
      <c r="D114" s="8"/>
    </row>
    <row r="115" spans="1:4" ht="4.5" customHeight="1" x14ac:dyDescent="0.2">
      <c r="A115" s="5"/>
      <c r="C115" s="12"/>
      <c r="D115" s="8"/>
    </row>
    <row r="116" spans="1:4" x14ac:dyDescent="0.2">
      <c r="A116" s="5"/>
      <c r="B116" s="19" t="s">
        <v>288</v>
      </c>
      <c r="C116" s="15" t="s">
        <v>287</v>
      </c>
      <c r="D116" s="8"/>
    </row>
    <row r="117" spans="1:4" ht="4.5" customHeight="1" x14ac:dyDescent="0.2">
      <c r="A117" s="5"/>
      <c r="C117" s="12"/>
      <c r="D117" s="8"/>
    </row>
    <row r="118" spans="1:4" x14ac:dyDescent="0.2">
      <c r="A118" s="5"/>
      <c r="B118" s="19" t="s">
        <v>292</v>
      </c>
      <c r="C118" s="15" t="s">
        <v>293</v>
      </c>
      <c r="D118" s="8"/>
    </row>
    <row r="119" spans="1:4" x14ac:dyDescent="0.2">
      <c r="A119" s="24"/>
      <c r="B119" s="25"/>
      <c r="C119" s="26"/>
      <c r="D119" s="27"/>
    </row>
    <row r="120" spans="1:4" x14ac:dyDescent="0.2">
      <c r="C120" s="12"/>
    </row>
    <row r="121" spans="1:4" x14ac:dyDescent="0.2">
      <c r="C121" s="12"/>
    </row>
    <row r="122" spans="1:4" x14ac:dyDescent="0.2">
      <c r="C122" s="12"/>
    </row>
    <row r="123" spans="1:4" x14ac:dyDescent="0.2">
      <c r="C123" s="12"/>
    </row>
    <row r="124" spans="1:4" x14ac:dyDescent="0.2">
      <c r="C124" s="12"/>
    </row>
    <row r="125" spans="1:4" x14ac:dyDescent="0.2">
      <c r="C125" s="12"/>
    </row>
    <row r="126" spans="1:4" x14ac:dyDescent="0.2">
      <c r="C126" s="12"/>
    </row>
    <row r="127" spans="1:4" x14ac:dyDescent="0.2">
      <c r="C127" s="12"/>
    </row>
    <row r="128" spans="1:4" x14ac:dyDescent="0.2">
      <c r="C128" s="12"/>
    </row>
    <row r="129" spans="3:3" x14ac:dyDescent="0.2">
      <c r="C129" s="12"/>
    </row>
    <row r="130" spans="3:3" x14ac:dyDescent="0.2">
      <c r="C130" s="12"/>
    </row>
    <row r="131" spans="3:3" x14ac:dyDescent="0.2">
      <c r="C131" s="12"/>
    </row>
    <row r="132" spans="3:3" x14ac:dyDescent="0.2">
      <c r="C132" s="12"/>
    </row>
    <row r="133" spans="3:3" x14ac:dyDescent="0.2">
      <c r="C133" s="12"/>
    </row>
    <row r="134" spans="3:3" x14ac:dyDescent="0.2">
      <c r="C134" s="12"/>
    </row>
    <row r="135" spans="3:3" x14ac:dyDescent="0.2">
      <c r="C135" s="12"/>
    </row>
    <row r="136" spans="3:3" x14ac:dyDescent="0.2">
      <c r="C136" s="12"/>
    </row>
    <row r="137" spans="3:3" x14ac:dyDescent="0.2">
      <c r="C137" s="12"/>
    </row>
    <row r="138" spans="3:3" x14ac:dyDescent="0.2">
      <c r="C138" s="12"/>
    </row>
    <row r="139" spans="3:3" x14ac:dyDescent="0.2">
      <c r="C139" s="12"/>
    </row>
    <row r="140" spans="3:3" x14ac:dyDescent="0.2">
      <c r="C140" s="12"/>
    </row>
    <row r="141" spans="3:3" x14ac:dyDescent="0.2">
      <c r="C141" s="12"/>
    </row>
    <row r="142" spans="3:3" x14ac:dyDescent="0.2">
      <c r="C142" s="12"/>
    </row>
    <row r="143" spans="3:3" x14ac:dyDescent="0.2">
      <c r="C143" s="12"/>
    </row>
    <row r="144" spans="3:3" x14ac:dyDescent="0.2">
      <c r="C144" s="12"/>
    </row>
    <row r="145" spans="3:3" x14ac:dyDescent="0.2">
      <c r="C145" s="12"/>
    </row>
    <row r="146" spans="3:3" x14ac:dyDescent="0.2">
      <c r="C146" s="12"/>
    </row>
    <row r="147" spans="3:3" x14ac:dyDescent="0.2">
      <c r="C147" s="12"/>
    </row>
    <row r="148" spans="3:3" x14ac:dyDescent="0.2">
      <c r="C148" s="12"/>
    </row>
    <row r="149" spans="3:3" x14ac:dyDescent="0.2">
      <c r="C149" s="12"/>
    </row>
    <row r="150" spans="3:3" x14ac:dyDescent="0.2">
      <c r="C150" s="12"/>
    </row>
    <row r="151" spans="3:3" x14ac:dyDescent="0.2">
      <c r="C151" s="12"/>
    </row>
    <row r="152" spans="3:3" x14ac:dyDescent="0.2">
      <c r="C152" s="12"/>
    </row>
    <row r="153" spans="3:3" x14ac:dyDescent="0.2">
      <c r="C153" s="12"/>
    </row>
    <row r="154" spans="3:3" x14ac:dyDescent="0.2">
      <c r="C154" s="12"/>
    </row>
    <row r="155" spans="3:3" x14ac:dyDescent="0.2">
      <c r="C155" s="12"/>
    </row>
    <row r="156" spans="3:3" x14ac:dyDescent="0.2">
      <c r="C156" s="12"/>
    </row>
    <row r="157" spans="3:3" x14ac:dyDescent="0.2">
      <c r="C157" s="12"/>
    </row>
    <row r="158" spans="3:3" x14ac:dyDescent="0.2">
      <c r="C158" s="12"/>
    </row>
    <row r="159" spans="3:3" x14ac:dyDescent="0.2">
      <c r="C159" s="12"/>
    </row>
    <row r="160" spans="3:3" x14ac:dyDescent="0.2">
      <c r="C160" s="12"/>
    </row>
    <row r="161" spans="3:3" x14ac:dyDescent="0.2">
      <c r="C161" s="12"/>
    </row>
    <row r="162" spans="3:3" x14ac:dyDescent="0.2">
      <c r="C162" s="12"/>
    </row>
    <row r="163" spans="3:3" x14ac:dyDescent="0.2">
      <c r="C163" s="12"/>
    </row>
    <row r="164" spans="3:3" x14ac:dyDescent="0.2">
      <c r="C164" s="12"/>
    </row>
    <row r="165" spans="3:3" x14ac:dyDescent="0.2">
      <c r="C165" s="12"/>
    </row>
    <row r="166" spans="3:3" x14ac:dyDescent="0.2">
      <c r="C166" s="12"/>
    </row>
    <row r="167" spans="3:3" x14ac:dyDescent="0.2">
      <c r="C167" s="12"/>
    </row>
    <row r="168" spans="3:3" x14ac:dyDescent="0.2">
      <c r="C168" s="12"/>
    </row>
    <row r="169" spans="3:3" x14ac:dyDescent="0.2">
      <c r="C169" s="12"/>
    </row>
    <row r="170" spans="3:3" x14ac:dyDescent="0.2">
      <c r="C170" s="12"/>
    </row>
    <row r="171" spans="3:3" x14ac:dyDescent="0.2">
      <c r="C171" s="12"/>
    </row>
    <row r="172" spans="3:3" x14ac:dyDescent="0.2">
      <c r="C172" s="12"/>
    </row>
    <row r="173" spans="3:3" x14ac:dyDescent="0.2">
      <c r="C173" s="12"/>
    </row>
    <row r="174" spans="3:3" x14ac:dyDescent="0.2">
      <c r="C174" s="12"/>
    </row>
    <row r="175" spans="3:3" x14ac:dyDescent="0.2">
      <c r="C175" s="12"/>
    </row>
    <row r="176" spans="3:3" x14ac:dyDescent="0.2">
      <c r="C176" s="12"/>
    </row>
    <row r="177" spans="3:3" x14ac:dyDescent="0.2">
      <c r="C177" s="12"/>
    </row>
    <row r="178" spans="3:3" x14ac:dyDescent="0.2">
      <c r="C178" s="12"/>
    </row>
    <row r="179" spans="3:3" x14ac:dyDescent="0.2">
      <c r="C179" s="12"/>
    </row>
    <row r="180" spans="3:3" x14ac:dyDescent="0.2">
      <c r="C180" s="12"/>
    </row>
    <row r="181" spans="3:3" x14ac:dyDescent="0.2">
      <c r="C181" s="12"/>
    </row>
    <row r="182" spans="3:3" x14ac:dyDescent="0.2">
      <c r="C182" s="12"/>
    </row>
    <row r="183" spans="3:3" x14ac:dyDescent="0.2">
      <c r="C183" s="12"/>
    </row>
    <row r="184" spans="3:3" x14ac:dyDescent="0.2">
      <c r="C184" s="12"/>
    </row>
    <row r="185" spans="3:3" x14ac:dyDescent="0.2">
      <c r="C185" s="12"/>
    </row>
    <row r="186" spans="3:3" x14ac:dyDescent="0.2">
      <c r="C186" s="12"/>
    </row>
    <row r="187" spans="3:3" x14ac:dyDescent="0.2">
      <c r="C187" s="12"/>
    </row>
    <row r="188" spans="3:3" x14ac:dyDescent="0.2">
      <c r="C188" s="12"/>
    </row>
    <row r="189" spans="3:3" x14ac:dyDescent="0.2">
      <c r="C189" s="12"/>
    </row>
    <row r="190" spans="3:3" x14ac:dyDescent="0.25">
      <c r="C190" s="28"/>
    </row>
    <row r="191" spans="3:3" x14ac:dyDescent="0.25">
      <c r="C191" s="28"/>
    </row>
    <row r="192" spans="3:3" x14ac:dyDescent="0.25">
      <c r="C192" s="28"/>
    </row>
    <row r="193" spans="3:3" x14ac:dyDescent="0.25">
      <c r="C193" s="28"/>
    </row>
    <row r="194" spans="3:3" x14ac:dyDescent="0.25">
      <c r="C194" s="28"/>
    </row>
    <row r="195" spans="3:3" x14ac:dyDescent="0.25">
      <c r="C195" s="28"/>
    </row>
    <row r="196" spans="3:3" x14ac:dyDescent="0.25">
      <c r="C196" s="28"/>
    </row>
    <row r="197" spans="3:3" x14ac:dyDescent="0.25">
      <c r="C197" s="28"/>
    </row>
    <row r="198" spans="3:3" x14ac:dyDescent="0.25">
      <c r="C198" s="28"/>
    </row>
    <row r="199" spans="3:3" x14ac:dyDescent="0.25">
      <c r="C199" s="28"/>
    </row>
    <row r="200" spans="3:3" x14ac:dyDescent="0.25">
      <c r="C200" s="28"/>
    </row>
    <row r="201" spans="3:3" x14ac:dyDescent="0.25">
      <c r="C201" s="28"/>
    </row>
    <row r="202" spans="3:3" x14ac:dyDescent="0.25">
      <c r="C202" s="28"/>
    </row>
    <row r="203" spans="3:3" x14ac:dyDescent="0.25">
      <c r="C203" s="28"/>
    </row>
    <row r="204" spans="3:3" x14ac:dyDescent="0.25">
      <c r="C204" s="28"/>
    </row>
    <row r="205" spans="3:3" x14ac:dyDescent="0.25">
      <c r="C205" s="28"/>
    </row>
    <row r="206" spans="3:3" x14ac:dyDescent="0.25">
      <c r="C206" s="28"/>
    </row>
    <row r="207" spans="3:3" x14ac:dyDescent="0.25">
      <c r="C207" s="28"/>
    </row>
    <row r="208" spans="3:3" x14ac:dyDescent="0.25">
      <c r="C208" s="28"/>
    </row>
    <row r="209" spans="3:3" x14ac:dyDescent="0.25">
      <c r="C209" s="28"/>
    </row>
    <row r="210" spans="3:3" x14ac:dyDescent="0.25">
      <c r="C210" s="28"/>
    </row>
    <row r="211" spans="3:3" x14ac:dyDescent="0.25">
      <c r="C211" s="28"/>
    </row>
    <row r="212" spans="3:3" x14ac:dyDescent="0.25">
      <c r="C212" s="29"/>
    </row>
    <row r="213" spans="3:3" x14ac:dyDescent="0.25">
      <c r="C213" s="29"/>
    </row>
    <row r="214" spans="3:3" x14ac:dyDescent="0.25">
      <c r="C214" s="30"/>
    </row>
    <row r="215" spans="3:3" x14ac:dyDescent="0.25">
      <c r="C215" s="30"/>
    </row>
  </sheetData>
  <sheetProtection algorithmName="SHA-512" hashValue="+Np3R9UnLa0tuCo68AYEde4QCf/7rjrjb2LUun10+JNuWzmQC5JYWa1Yp2tT8mxPVYcgDXo7+Zhh/OF5Y13aqQ==" saltValue="mRl89a/Pm+pH3op/0GcGJQ==" spinCount="100000" sheet="1" objects="1" scenarios="1"/>
  <mergeCells count="2">
    <mergeCell ref="B1:C1"/>
    <mergeCell ref="B71:B72"/>
  </mergeCells>
  <hyperlinks>
    <hyperlink ref="C7" location="'Tabella A.1'!A1" display="Vai alla Tabella A.1" xr:uid="{00000000-0004-0000-0000-000000000000}"/>
    <hyperlink ref="C10" location="'Tabella A.2'!A1" display="Vai alla Tabella A.2" xr:uid="{00000000-0004-0000-0000-000001000000}"/>
    <hyperlink ref="C17" location="'Tabella B.1'!A1" display="Vai alla Tabella B.1" xr:uid="{00000000-0004-0000-0000-000002000000}"/>
    <hyperlink ref="C19" location="'Tabella B.2'!A1" display="Vai alla Tabella B.2" xr:uid="{00000000-0004-0000-0000-000003000000}"/>
    <hyperlink ref="C25" location="'Tabella C.1'!A1" display="Vai alla Tabella C.1" xr:uid="{00000000-0004-0000-0000-000004000000}"/>
    <hyperlink ref="C28" location="'Tabella C.2'!A1" display="Vai alla Tabella C.2" xr:uid="{00000000-0004-0000-0000-000005000000}"/>
    <hyperlink ref="C31" location="'Tabella C.3'!A1" display="Vai alla Tabella C.3" xr:uid="{00000000-0004-0000-0000-000006000000}"/>
    <hyperlink ref="C33" location="'Tabella C.4'!A1" display="Vai alla Tabella C.4" xr:uid="{00000000-0004-0000-0000-000007000000}"/>
    <hyperlink ref="C36" location="'Tabella C.5'!A1" display="Vai alla Tabella C.5" xr:uid="{00000000-0004-0000-0000-000008000000}"/>
    <hyperlink ref="C38" location="'Tabella C.5'!A1" display="Vai alla Tabella C.5" xr:uid="{00000000-0004-0000-0000-000009000000}"/>
    <hyperlink ref="C40" location="'Tabella C.7'!A1" display="Vai alla Tabella C.7" xr:uid="{00000000-0004-0000-0000-00000A000000}"/>
    <hyperlink ref="C43" location="'Tabella C.8'!A1" display="Vai alla Tabella C.8" xr:uid="{00000000-0004-0000-0000-00000B000000}"/>
    <hyperlink ref="C45" location="'Tabella C.9'!A1" display="Vai alla Tabella C.9" xr:uid="{00000000-0004-0000-0000-00000C000000}"/>
    <hyperlink ref="C47" location="'Tabella C.10'!A1" display="Vai alla Tabella C.10" xr:uid="{00000000-0004-0000-0000-00000D000000}"/>
    <hyperlink ref="C50" location="'Tabella C.11'!A1" display="Vai alla Tabella C.11" xr:uid="{00000000-0004-0000-0000-00000E000000}"/>
    <hyperlink ref="C53" location="'Tabella C.12'!A1" display="Vai alla Tabella C.12" xr:uid="{00000000-0004-0000-0000-00000F000000}"/>
    <hyperlink ref="C59" location="'Tabella D.1'!A1" display="Vai alla Tabella D.1" xr:uid="{00000000-0004-0000-0000-000010000000}"/>
    <hyperlink ref="C61" location="'Tabella D.2'!A1" display="Vai alla Tabella D.2" xr:uid="{00000000-0004-0000-0000-000011000000}"/>
    <hyperlink ref="C64" location="'Tabella D.3'!A1" display="Vai alla Tabella D.3" xr:uid="{00000000-0004-0000-0000-000012000000}"/>
    <hyperlink ref="C67" location="'Tabella D.4'!A1" display="Vai alla Tabella D.4" xr:uid="{00000000-0004-0000-0000-000013000000}"/>
    <hyperlink ref="C69" location="'Tabella D.5'!A1" display="Vai alla Tabella D.5" xr:uid="{00000000-0004-0000-0000-000014000000}"/>
    <hyperlink ref="C72" location="'Tabella D.6'!A1" display="Vai alla Tabella D.6" xr:uid="{00000000-0004-0000-0000-000015000000}"/>
    <hyperlink ref="C74" location="'Tabella D.7'!A1" display="Vai alla Tabella D.7" xr:uid="{00000000-0004-0000-0000-000016000000}"/>
    <hyperlink ref="C76" location="'Tabella D.8'!A1" display="Vai alla Tabella D.8" xr:uid="{00000000-0004-0000-0000-000017000000}"/>
    <hyperlink ref="C83" location="'Tabella E.1'!A1" display="Vai alla Tabella E.1" xr:uid="{00000000-0004-0000-0000-000018000000}"/>
    <hyperlink ref="C90" location="'Tabella F.1'!A1" display="Vai alla Tabella F.1" xr:uid="{00000000-0004-0000-0000-000019000000}"/>
    <hyperlink ref="C97" location="'Tabella G.1'!A1" display="Vai alla Tabella G.1" xr:uid="{00000000-0004-0000-0000-00001A000000}"/>
    <hyperlink ref="C99" location="'Tabella G.2'!A1" display="Vai alla Tabella G.2" xr:uid="{00000000-0004-0000-0000-00001B000000}"/>
    <hyperlink ref="C106" location="'Tabella H.1'!A1" display="Vai alla Tabella H.1" xr:uid="{00000000-0004-0000-0000-00001C000000}"/>
    <hyperlink ref="C112" location="'Tabella I.1'!A1" display="Vai alla Tabella I.1" xr:uid="{00000000-0004-0000-0000-00001D000000}"/>
    <hyperlink ref="C114" location="'Tabella I.2'!A1" display="Vai alla Tabella I.2" xr:uid="{CE642721-C507-4224-9CF7-04E42D99C5B7}"/>
    <hyperlink ref="C116" location="'Tabella I.3'!A1" display="Vai alla Tabella I.3" xr:uid="{AFE290CD-00EF-4680-9C94-C8AF33B0F3FB}"/>
    <hyperlink ref="C118" location="'Tabella I.4'!A1" display="Vai alla Tabella I.4" xr:uid="{58531D2C-5ED7-46B5-9D7E-59E239F5069C}"/>
  </hyperlinks>
  <printOptions horizontalCentered="1" verticalCentered="1"/>
  <pageMargins left="0.19685039370078741" right="0.19685039370078741" top="0.39370078740157483" bottom="0.39370078740157483" header="0.31496062992125984" footer="0.15748031496062992"/>
  <pageSetup paperSize="9" scale="5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241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96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102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450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58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850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+V43+V45+V47</f>
        <v>1700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566.66666666666663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168" t="s">
        <v>0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70">
        <f>+V49-V51</f>
        <v>1133.3333333333335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92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v>1100</v>
      </c>
      <c r="W55" s="37"/>
    </row>
    <row r="56" spans="1:23" x14ac:dyDescent="0.25">
      <c r="A56" s="35"/>
      <c r="W56" s="37"/>
    </row>
    <row r="57" spans="1:23" x14ac:dyDescent="0.25">
      <c r="A57" s="35"/>
      <c r="W57" s="37"/>
    </row>
    <row r="58" spans="1:23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3" ht="5.25" customHeight="1" x14ac:dyDescent="0.25">
      <c r="A59" s="35"/>
      <c r="C59" s="43"/>
      <c r="V59" s="44"/>
      <c r="W59" s="37"/>
    </row>
    <row r="60" spans="1:23" x14ac:dyDescent="0.25">
      <c r="A60" s="35"/>
      <c r="B60" s="77" t="s">
        <v>36</v>
      </c>
      <c r="W60" s="37"/>
    </row>
    <row r="61" spans="1:23" ht="5.25" customHeight="1" x14ac:dyDescent="0.25">
      <c r="A61" s="35"/>
      <c r="C61" s="43"/>
      <c r="V61" s="44"/>
      <c r="W61" s="37"/>
    </row>
    <row r="62" spans="1:23" ht="16.5" customHeight="1" x14ac:dyDescent="0.25">
      <c r="A62" s="35"/>
      <c r="B62" s="78" t="s">
        <v>32</v>
      </c>
      <c r="C62" s="43" t="s">
        <v>146</v>
      </c>
      <c r="T62" s="79"/>
      <c r="V62" s="80">
        <f>IF(T62=1,+V$55*20%,0)</f>
        <v>0</v>
      </c>
      <c r="W62" s="37"/>
    </row>
    <row r="63" spans="1:23" ht="13.5" customHeight="1" x14ac:dyDescent="0.25">
      <c r="A63" s="35"/>
      <c r="C63" s="81" t="s">
        <v>190</v>
      </c>
      <c r="V63" s="44"/>
      <c r="W63" s="37"/>
    </row>
    <row r="64" spans="1:23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IF(T68=1,+V$55*25%,0)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IF(T71=1,+V$55*15%,0)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IF(AND(R76=1,T76&lt;10,T76&gt;0),+V$55*30%*T76,0)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IF(AND(R79=1,T79&lt;20,T79&gt;9),+V55*20%*T79,0)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3">
        <f>+V55+V62+V68+V71+V76+V79</f>
        <v>1100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7">
        <f>IF(V55+V62+V68+V71&gt;2016.67,2016.67+V76+V79,V55+V62+V68+V71+V76+V79)</f>
        <v>1100</v>
      </c>
      <c r="W86" s="84"/>
      <c r="Y86" s="98"/>
    </row>
    <row r="87" spans="1:25" ht="13.5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I25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I11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I13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I15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+I17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+I19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+I21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+B6</f>
        <v>RG NR</v>
      </c>
      <c r="G111" s="111">
        <f>+E6</f>
        <v>0</v>
      </c>
      <c r="H111" s="109"/>
      <c r="I111" s="109"/>
      <c r="J111" s="109"/>
      <c r="K111" s="110"/>
      <c r="M111" s="46" t="str">
        <f>+B8</f>
        <v>RG GIP/GUP</v>
      </c>
      <c r="P111" s="111">
        <f>+E8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113"/>
      <c r="T119" s="113"/>
      <c r="U119" s="11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1100</v>
      </c>
      <c r="H133" s="160"/>
      <c r="I133" s="160"/>
      <c r="J133" s="160"/>
      <c r="K133" s="161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62"/>
      <c r="I135" s="162"/>
      <c r="J135" s="162"/>
      <c r="K135" s="163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60"/>
      <c r="I139" s="160"/>
      <c r="J139" s="160"/>
      <c r="K139" s="161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48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+I27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I29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+I34</f>
        <v>0</v>
      </c>
      <c r="H164" s="132"/>
      <c r="I164" s="132"/>
      <c r="J164" s="133"/>
      <c r="K164" s="50"/>
      <c r="L164" s="131">
        <f>+N34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I36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+I38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11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GIP/GUP</v>
      </c>
      <c r="E173" s="111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ht="15.6" customHeight="1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rDt4TFDYrSP5voe2ZTNBCqCBFA2O331nGAvEHePqTumPzIYnOgDUO8Fhoo4QqjrsGnPQhoApZer8V4O84R0C0w==" saltValue="seCMdWr/PukOzhQk6yz3cw==" spinCount="100000" sheet="1" objects="1" scenarios="1"/>
  <mergeCells count="90">
    <mergeCell ref="C82:U82"/>
    <mergeCell ref="B84:V84"/>
    <mergeCell ref="C86:U86"/>
    <mergeCell ref="C90:U90"/>
    <mergeCell ref="C76:Q76"/>
    <mergeCell ref="C79:Q79"/>
    <mergeCell ref="B58:V58"/>
    <mergeCell ref="C67:Q68"/>
    <mergeCell ref="C42:U42"/>
    <mergeCell ref="C43:U43"/>
    <mergeCell ref="C47:U47"/>
    <mergeCell ref="C49:U49"/>
    <mergeCell ref="C51:U51"/>
    <mergeCell ref="C69:Q71"/>
    <mergeCell ref="C75:T75"/>
    <mergeCell ref="I38:V38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I36:V36"/>
    <mergeCell ref="C53:U53"/>
    <mergeCell ref="C45:U45"/>
    <mergeCell ref="C55:U55"/>
    <mergeCell ref="I15:V15"/>
    <mergeCell ref="E6:I6"/>
    <mergeCell ref="E8:I8"/>
    <mergeCell ref="B1:V1"/>
    <mergeCell ref="B2:V2"/>
    <mergeCell ref="I11:V11"/>
    <mergeCell ref="I13:V13"/>
    <mergeCell ref="B92:V92"/>
    <mergeCell ref="B93:V93"/>
    <mergeCell ref="G95:T95"/>
    <mergeCell ref="G97:T97"/>
    <mergeCell ref="G99:T99"/>
    <mergeCell ref="G101:T101"/>
    <mergeCell ref="G103:T103"/>
    <mergeCell ref="G105:T105"/>
    <mergeCell ref="G107:T107"/>
    <mergeCell ref="G111:K111"/>
    <mergeCell ref="P111:T111"/>
    <mergeCell ref="K113:M113"/>
    <mergeCell ref="R113:V113"/>
    <mergeCell ref="R117:U117"/>
    <mergeCell ref="R119:U119"/>
    <mergeCell ref="D121:G121"/>
    <mergeCell ref="B123:V123"/>
    <mergeCell ref="B125:V125"/>
    <mergeCell ref="B129:V129"/>
    <mergeCell ref="G133:K133"/>
    <mergeCell ref="G135:K135"/>
    <mergeCell ref="G139:K139"/>
    <mergeCell ref="D142:G142"/>
    <mergeCell ref="R144:V144"/>
    <mergeCell ref="G155:S155"/>
    <mergeCell ref="G157:N157"/>
    <mergeCell ref="G159:N159"/>
    <mergeCell ref="G161:S161"/>
    <mergeCell ref="G164:J164"/>
    <mergeCell ref="L164:O164"/>
    <mergeCell ref="G166:S166"/>
    <mergeCell ref="G168:S168"/>
    <mergeCell ref="B170:V170"/>
    <mergeCell ref="E171:I171"/>
    <mergeCell ref="E173:I173"/>
    <mergeCell ref="Q176:S176"/>
    <mergeCell ref="B178:V178"/>
    <mergeCell ref="E180:N180"/>
    <mergeCell ref="P182:V182"/>
    <mergeCell ref="C186:P186"/>
    <mergeCell ref="C188:P188"/>
    <mergeCell ref="C190:P190"/>
    <mergeCell ref="C192:P192"/>
    <mergeCell ref="C194:P194"/>
    <mergeCell ref="C196:P196"/>
    <mergeCell ref="B202:U203"/>
    <mergeCell ref="B215:V215"/>
    <mergeCell ref="B227:K227"/>
    <mergeCell ref="Q227:V227"/>
    <mergeCell ref="B205:V205"/>
    <mergeCell ref="D207:P207"/>
    <mergeCell ref="E209:K209"/>
    <mergeCell ref="F211:L211"/>
    <mergeCell ref="F213:L213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0900-000000000000}">
      <formula1>0</formula1>
      <formula2>IF(OR(T68=1),0,1)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0900-000001000000}">
      <formula1>0</formula1>
      <formula2>IF(OR(T71=1),0,1)</formula2>
    </dataValidation>
    <dataValidation type="whole" allowBlank="1" showInputMessage="1" showErrorMessage="1" error="attenzione: inserito un numero diverso da 0 o 1" prompt="Inserire 1 in presenza di parte civile" sqref="T62" xr:uid="{00000000-0002-0000-09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0900-000003000000}">
      <formula1>0</formula1>
      <formula2>IF(OR(R76=1),0,1)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0900-000004000000}">
      <formula1>0</formula1>
      <formula2>IF(OR(R79=1),0,1)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0900-000005000000}">
      <formula1>10</formula1>
      <formula2>IF(R79=1,19,10)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0900-000006000000}">
      <formula1>0</formula1>
      <formula2>IF(R76=1,9,0)</formula2>
    </dataValidation>
  </dataValidations>
  <hyperlinks>
    <hyperlink ref="V5" location="'ELENCO TABELLE'!A1" display="Torna all'Elenco Tabelle" xr:uid="{00000000-0004-0000-09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7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8673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28673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241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104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105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200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87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250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58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400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+V43+V45+V47</f>
        <v>850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v>284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168" t="s">
        <v>0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70">
        <f>+V49-V51</f>
        <v>566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92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v>560</v>
      </c>
      <c r="W55" s="37"/>
    </row>
    <row r="56" spans="1:23" x14ac:dyDescent="0.25">
      <c r="A56" s="35"/>
      <c r="W56" s="37"/>
    </row>
    <row r="57" spans="1:23" x14ac:dyDescent="0.25">
      <c r="A57" s="35"/>
      <c r="W57" s="37"/>
    </row>
    <row r="58" spans="1:23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3" ht="5.25" customHeight="1" x14ac:dyDescent="0.25">
      <c r="A59" s="35"/>
      <c r="C59" s="43"/>
      <c r="V59" s="44"/>
      <c r="W59" s="37"/>
    </row>
    <row r="60" spans="1:23" x14ac:dyDescent="0.25">
      <c r="A60" s="35"/>
      <c r="B60" s="77" t="s">
        <v>36</v>
      </c>
      <c r="W60" s="37"/>
    </row>
    <row r="61" spans="1:23" ht="5.25" customHeight="1" x14ac:dyDescent="0.25">
      <c r="A61" s="35"/>
      <c r="C61" s="43"/>
      <c r="V61" s="44"/>
      <c r="W61" s="37"/>
    </row>
    <row r="62" spans="1:23" ht="16.5" customHeight="1" x14ac:dyDescent="0.25">
      <c r="A62" s="35"/>
      <c r="B62" s="78" t="s">
        <v>32</v>
      </c>
      <c r="C62" s="43" t="s">
        <v>146</v>
      </c>
      <c r="T62" s="79"/>
      <c r="V62" s="80">
        <f>IF(T62=1,+V$55*20%,0)</f>
        <v>0</v>
      </c>
      <c r="W62" s="37"/>
    </row>
    <row r="63" spans="1:23" ht="13.5" customHeight="1" x14ac:dyDescent="0.25">
      <c r="A63" s="35"/>
      <c r="C63" s="81" t="s">
        <v>190</v>
      </c>
      <c r="V63" s="44"/>
      <c r="W63" s="37"/>
    </row>
    <row r="64" spans="1:23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IF(T68=1,+V$55*25%,0)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IF(T71=1,+V$55*15%,0)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IF(AND(R76=1,T76&lt;10,T76&gt;0),+V$55*30%*T76,0)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IF(AND(R79=1,T79&lt;20,T79&gt;9),+V55*20%*T79,0)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3">
        <f>+V55+V62+V68+V71+V76+V79</f>
        <v>560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7">
        <f>IF(V55+V62+V68+V71&gt;1040,1040+V76+V79,V55+V62+V68+V71+V76+V79)</f>
        <v>560</v>
      </c>
      <c r="W86" s="84"/>
      <c r="Y86" s="98"/>
    </row>
    <row r="87" spans="1:25" ht="13.5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I25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I11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I13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I15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+I17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+I19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+I21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+B6</f>
        <v>RG NR</v>
      </c>
      <c r="G111" s="111">
        <f>+E6</f>
        <v>0</v>
      </c>
      <c r="H111" s="109"/>
      <c r="I111" s="109"/>
      <c r="J111" s="109"/>
      <c r="K111" s="110"/>
      <c r="M111" s="46" t="str">
        <f>+B8</f>
        <v>RG GIP/GUP</v>
      </c>
      <c r="P111" s="111">
        <f>+E8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113"/>
      <c r="T119" s="113"/>
      <c r="U119" s="11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560</v>
      </c>
      <c r="H133" s="160"/>
      <c r="I133" s="160"/>
      <c r="J133" s="160"/>
      <c r="K133" s="161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62"/>
      <c r="I135" s="162"/>
      <c r="J135" s="162"/>
      <c r="K135" s="163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60"/>
      <c r="I139" s="160"/>
      <c r="J139" s="160"/>
      <c r="K139" s="161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48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+I27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I29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+I34</f>
        <v>0</v>
      </c>
      <c r="H164" s="132"/>
      <c r="I164" s="132"/>
      <c r="J164" s="133"/>
      <c r="K164" s="50"/>
      <c r="L164" s="131">
        <f>+N34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I36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+I38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11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GIP/GUP</v>
      </c>
      <c r="E173" s="111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ht="15.6" customHeight="1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0iVi1NJjrroPPD3H7Ky92GRa7MkjComg3N+gu5yGi5rIhzjTOLvqKyWkPN6HnhcPKTVJH/chskpt2t2sbDF9kw==" saltValue="C/YWjCKIXU934OiOFCxZJQ==" spinCount="100000" sheet="1" objects="1" scenarios="1"/>
  <mergeCells count="90">
    <mergeCell ref="C82:U82"/>
    <mergeCell ref="B84:V84"/>
    <mergeCell ref="C86:U86"/>
    <mergeCell ref="C53:U53"/>
    <mergeCell ref="C55:U55"/>
    <mergeCell ref="B58:V58"/>
    <mergeCell ref="C67:Q68"/>
    <mergeCell ref="C69:Q71"/>
    <mergeCell ref="C90:U90"/>
    <mergeCell ref="C75:T75"/>
    <mergeCell ref="C51:U51"/>
    <mergeCell ref="I29:P29"/>
    <mergeCell ref="I31:V31"/>
    <mergeCell ref="I34:L34"/>
    <mergeCell ref="N34:Q34"/>
    <mergeCell ref="I36:V36"/>
    <mergeCell ref="I38:V38"/>
    <mergeCell ref="C42:U42"/>
    <mergeCell ref="C43:U43"/>
    <mergeCell ref="C45:U45"/>
    <mergeCell ref="C47:U47"/>
    <mergeCell ref="C49:U49"/>
    <mergeCell ref="C76:Q76"/>
    <mergeCell ref="C79:Q79"/>
    <mergeCell ref="I27:P27"/>
    <mergeCell ref="B1:V1"/>
    <mergeCell ref="B2:V2"/>
    <mergeCell ref="I11:V11"/>
    <mergeCell ref="I13:V13"/>
    <mergeCell ref="I15:V15"/>
    <mergeCell ref="E6:I6"/>
    <mergeCell ref="E8:I8"/>
    <mergeCell ref="I17:V17"/>
    <mergeCell ref="I19:V19"/>
    <mergeCell ref="I21:V21"/>
    <mergeCell ref="I25:V25"/>
    <mergeCell ref="B92:V92"/>
    <mergeCell ref="B93:V93"/>
    <mergeCell ref="G95:T95"/>
    <mergeCell ref="G97:T97"/>
    <mergeCell ref="G99:T99"/>
    <mergeCell ref="G101:T101"/>
    <mergeCell ref="G103:T103"/>
    <mergeCell ref="G105:T105"/>
    <mergeCell ref="G107:T107"/>
    <mergeCell ref="G111:K111"/>
    <mergeCell ref="P111:T111"/>
    <mergeCell ref="K113:M113"/>
    <mergeCell ref="R113:V113"/>
    <mergeCell ref="R117:U117"/>
    <mergeCell ref="R119:U119"/>
    <mergeCell ref="D121:G121"/>
    <mergeCell ref="B123:V123"/>
    <mergeCell ref="B125:V125"/>
    <mergeCell ref="B129:V129"/>
    <mergeCell ref="G133:K133"/>
    <mergeCell ref="G135:K135"/>
    <mergeCell ref="G139:K139"/>
    <mergeCell ref="D142:G142"/>
    <mergeCell ref="R144:V144"/>
    <mergeCell ref="G155:S155"/>
    <mergeCell ref="G157:N157"/>
    <mergeCell ref="G159:N159"/>
    <mergeCell ref="G161:S161"/>
    <mergeCell ref="G164:J164"/>
    <mergeCell ref="L164:O164"/>
    <mergeCell ref="G166:S166"/>
    <mergeCell ref="G168:S168"/>
    <mergeCell ref="B170:V170"/>
    <mergeCell ref="E171:I171"/>
    <mergeCell ref="E173:I173"/>
    <mergeCell ref="Q176:S176"/>
    <mergeCell ref="B178:V178"/>
    <mergeCell ref="E180:N180"/>
    <mergeCell ref="P182:V182"/>
    <mergeCell ref="C186:P186"/>
    <mergeCell ref="C188:P188"/>
    <mergeCell ref="C190:P190"/>
    <mergeCell ref="C192:P192"/>
    <mergeCell ref="C194:P194"/>
    <mergeCell ref="C196:P196"/>
    <mergeCell ref="B202:U203"/>
    <mergeCell ref="B215:V215"/>
    <mergeCell ref="B227:K227"/>
    <mergeCell ref="Q227:V227"/>
    <mergeCell ref="B205:V205"/>
    <mergeCell ref="D207:P207"/>
    <mergeCell ref="E209:K209"/>
    <mergeCell ref="F211:L211"/>
    <mergeCell ref="F213:L213"/>
  </mergeCells>
  <dataValidations count="7">
    <dataValidation type="whole" allowBlank="1" showInputMessage="1" showErrorMessage="1" error="attenzione: inserito un numero diverso da 0 o 1" prompt="Inserire 1 in presenza di parte civile" sqref="T62" xr:uid="{00000000-0002-0000-0A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0A00-000001000000}">
      <formula1>0</formula1>
      <formula2>IF(OR(T71=1),0,1)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0A00-000002000000}">
      <formula1>0</formula1>
      <formula2>IF(OR(T68=1),0,1)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0A00-000003000000}">
      <formula1>0</formula1>
      <formula2>IF(OR(R76=1),0,1)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0A00-000004000000}">
      <formula1>0</formula1>
      <formula2>IF(OR(R79=1),0,1)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0A00-000005000000}">
      <formula1>10</formula1>
      <formula2>IF(R79=1,19,10)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0A00-000006000000}">
      <formula1>0</formula1>
      <formula2>IF(R76=1,9,0)</formula2>
    </dataValidation>
  </dataValidations>
  <hyperlinks>
    <hyperlink ref="V5" location="'ELENCO TABELLE'!A1" display="Torna all'Elenco Tabelle" xr:uid="{00000000-0004-0000-0A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6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9697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2969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241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109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110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263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149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5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5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5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5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5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5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5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5" ht="10.9" customHeight="1" x14ac:dyDescent="0.25">
      <c r="A40" s="35"/>
      <c r="W40" s="37"/>
    </row>
    <row r="41" spans="1:25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5" ht="10.9" customHeight="1" x14ac:dyDescent="0.25">
      <c r="A42" s="35"/>
      <c r="W42" s="37"/>
    </row>
    <row r="43" spans="1:25" ht="31.5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5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450</v>
      </c>
      <c r="W44" s="37"/>
    </row>
    <row r="45" spans="1:25" ht="5.25" customHeight="1" x14ac:dyDescent="0.25">
      <c r="A45" s="35"/>
      <c r="C45" s="72"/>
      <c r="V45" s="71"/>
      <c r="W45" s="37"/>
    </row>
    <row r="46" spans="1:25" ht="16.5" customHeight="1" x14ac:dyDescent="0.25">
      <c r="A46" s="35"/>
      <c r="C46" s="69" t="s">
        <v>58</v>
      </c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1">
        <v>700</v>
      </c>
      <c r="W46" s="37"/>
      <c r="Y46" s="175"/>
    </row>
    <row r="47" spans="1:25" ht="5.25" customHeight="1" x14ac:dyDescent="0.25">
      <c r="A47" s="35"/>
      <c r="C47" s="72"/>
      <c r="V47" s="71"/>
      <c r="W47" s="37"/>
      <c r="Y47" s="175"/>
    </row>
    <row r="48" spans="1:25" ht="16.5" customHeight="1" x14ac:dyDescent="0.25">
      <c r="A48" s="35"/>
      <c r="C48" s="69" t="s">
        <v>27</v>
      </c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1">
        <f>+V44+V46</f>
        <v>1150</v>
      </c>
      <c r="W48" s="37"/>
      <c r="Y48" s="175"/>
    </row>
    <row r="49" spans="1:25" ht="5.25" customHeight="1" x14ac:dyDescent="0.25">
      <c r="A49" s="35"/>
      <c r="C49" s="72"/>
      <c r="V49" s="71"/>
      <c r="W49" s="37"/>
      <c r="Y49" s="175"/>
    </row>
    <row r="50" spans="1:25" ht="16.5" customHeight="1" x14ac:dyDescent="0.25">
      <c r="A50" s="35"/>
      <c r="C50" s="69" t="s">
        <v>26</v>
      </c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1">
        <f>+V48/3</f>
        <v>383.33333333333331</v>
      </c>
      <c r="W50" s="37"/>
      <c r="Y50" s="175"/>
    </row>
    <row r="51" spans="1:25" ht="5.25" customHeight="1" x14ac:dyDescent="0.25">
      <c r="A51" s="35"/>
      <c r="C51" s="72"/>
      <c r="V51" s="71"/>
      <c r="W51" s="37"/>
      <c r="Y51" s="175"/>
    </row>
    <row r="52" spans="1:25" ht="16.5" customHeight="1" x14ac:dyDescent="0.25">
      <c r="A52" s="35"/>
      <c r="C52" s="171" t="s">
        <v>0</v>
      </c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75">
        <f>+V48-V50</f>
        <v>766.66666666666674</v>
      </c>
      <c r="W52" s="37"/>
      <c r="Y52" s="175"/>
    </row>
    <row r="53" spans="1:25" ht="10.9" customHeight="1" x14ac:dyDescent="0.25">
      <c r="A53" s="35"/>
      <c r="W53" s="37"/>
      <c r="Y53" s="175"/>
    </row>
    <row r="54" spans="1:25" ht="16.5" customHeight="1" x14ac:dyDescent="0.25">
      <c r="A54" s="35"/>
      <c r="C54" s="86" t="s">
        <v>165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152"/>
      <c r="S54" s="152"/>
      <c r="T54" s="152"/>
      <c r="U54" s="152"/>
      <c r="V54" s="44"/>
      <c r="W54" s="37"/>
      <c r="Y54" s="175"/>
    </row>
    <row r="55" spans="1:25" ht="16.5" customHeight="1" x14ac:dyDescent="0.25">
      <c r="A55" s="35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152"/>
      <c r="S55" s="152"/>
      <c r="T55" s="79"/>
      <c r="U55" s="152"/>
      <c r="V55" s="80">
        <f>IF(T55=1,350/3*2,0)</f>
        <v>0</v>
      </c>
      <c r="W55" s="37"/>
      <c r="Y55" s="175"/>
    </row>
    <row r="56" spans="1:25" ht="13.5" customHeight="1" x14ac:dyDescent="0.25">
      <c r="A56" s="35"/>
      <c r="C56" s="81" t="s">
        <v>126</v>
      </c>
      <c r="V56" s="44"/>
      <c r="W56" s="37"/>
      <c r="Y56" s="175"/>
    </row>
    <row r="57" spans="1:25" x14ac:dyDescent="0.25">
      <c r="A57" s="35"/>
      <c r="W57" s="37"/>
      <c r="Y57" s="175"/>
    </row>
    <row r="58" spans="1:25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5" ht="5.25" customHeight="1" x14ac:dyDescent="0.25">
      <c r="A59" s="35"/>
      <c r="C59" s="43"/>
      <c r="V59" s="44"/>
      <c r="W59" s="37"/>
    </row>
    <row r="60" spans="1:25" x14ac:dyDescent="0.25">
      <c r="A60" s="35"/>
      <c r="B60" s="77" t="s">
        <v>36</v>
      </c>
      <c r="W60" s="37"/>
    </row>
    <row r="61" spans="1:25" ht="5.25" customHeight="1" x14ac:dyDescent="0.25">
      <c r="A61" s="35"/>
      <c r="C61" s="43"/>
      <c r="V61" s="44"/>
      <c r="W61" s="37"/>
    </row>
    <row r="62" spans="1:25" ht="16.5" customHeight="1" x14ac:dyDescent="0.25">
      <c r="A62" s="35"/>
      <c r="B62" s="78" t="s">
        <v>32</v>
      </c>
      <c r="C62" s="43" t="s">
        <v>146</v>
      </c>
      <c r="T62" s="79"/>
      <c r="V62" s="80">
        <f>IF(T62=1,+(V$52+V$55)*20%,0)</f>
        <v>0</v>
      </c>
      <c r="W62" s="37"/>
    </row>
    <row r="63" spans="1:25" ht="13.5" customHeight="1" x14ac:dyDescent="0.25">
      <c r="A63" s="35"/>
      <c r="C63" s="81" t="s">
        <v>190</v>
      </c>
      <c r="V63" s="44"/>
      <c r="W63" s="37"/>
    </row>
    <row r="64" spans="1:25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IF(T68=1,+(V$52+V$55)*25%,0)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IF(T71=1,+(V$52+V$55)*15%,0)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IF(AND(R76=1,T76&lt;10,T76&gt;0),+(V$52+V$55)*30%*T76,0)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IF(AND(R79=1,T79&lt;20,T79&gt;9),+(V$52+V$55)*30%*T79,0)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3">
        <f>+V52+V55+V62+V68+V71+V76+V79</f>
        <v>766.66666666666674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7">
        <f>IF(V52+V55+V62+V68+V71&gt;1828,1828+V76+V79,V52+V55+V62+V68+V71+V76+V79)</f>
        <v>766.66666666666674</v>
      </c>
      <c r="W86" s="84"/>
      <c r="Y86" s="98"/>
    </row>
    <row r="87" spans="1:25" ht="12.6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I26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I12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I14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I16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+I18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+I20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+I22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+B7</f>
        <v>RG NR</v>
      </c>
      <c r="G111" s="111">
        <f>+E7</f>
        <v>0</v>
      </c>
      <c r="H111" s="109"/>
      <c r="I111" s="109"/>
      <c r="J111" s="109"/>
      <c r="K111" s="110"/>
      <c r="M111" s="46" t="str">
        <f>+B9</f>
        <v>RG GIP/GUP</v>
      </c>
      <c r="P111" s="111">
        <f>+E9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113"/>
      <c r="T119" s="113"/>
      <c r="U119" s="11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766.66666666666674</v>
      </c>
      <c r="H133" s="160"/>
      <c r="I133" s="160"/>
      <c r="J133" s="160"/>
      <c r="K133" s="161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62"/>
      <c r="I135" s="162"/>
      <c r="J135" s="162"/>
      <c r="K135" s="163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60"/>
      <c r="I139" s="160"/>
      <c r="J139" s="160"/>
      <c r="K139" s="161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48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+I28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I30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+I32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+I35</f>
        <v>0</v>
      </c>
      <c r="H164" s="132"/>
      <c r="I164" s="132"/>
      <c r="J164" s="133"/>
      <c r="K164" s="50"/>
      <c r="L164" s="131">
        <f>+N35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I37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+I39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11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GIP/GUP</v>
      </c>
      <c r="E173" s="111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ht="15.6" customHeight="1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8JxSTPMFpGJPYzarkAQiZTtp3nEc0PdQ/MojO1KrOmZUb29Py6i5NZC8HlUhwePADQa7DrL2tEVNd6/5wfGaOA==" saltValue="sdshcdFhGLxjt+ycv1y17w==" spinCount="100000" sheet="1" objects="1" scenarios="1"/>
  <mergeCells count="90">
    <mergeCell ref="C54:Q55"/>
    <mergeCell ref="C52:U52"/>
    <mergeCell ref="B58:V58"/>
    <mergeCell ref="C67:Q68"/>
    <mergeCell ref="C69:Q71"/>
    <mergeCell ref="C76:Q76"/>
    <mergeCell ref="C79:Q79"/>
    <mergeCell ref="C82:U82"/>
    <mergeCell ref="B84:V84"/>
    <mergeCell ref="C86:U86"/>
    <mergeCell ref="C50:U50"/>
    <mergeCell ref="I30:P30"/>
    <mergeCell ref="I32:V32"/>
    <mergeCell ref="I35:L35"/>
    <mergeCell ref="N35:Q35"/>
    <mergeCell ref="I37:V37"/>
    <mergeCell ref="I39:V39"/>
    <mergeCell ref="C43:U43"/>
    <mergeCell ref="C44:U44"/>
    <mergeCell ref="C46:U46"/>
    <mergeCell ref="C48:U48"/>
    <mergeCell ref="B92:V92"/>
    <mergeCell ref="I28:P28"/>
    <mergeCell ref="B1:V1"/>
    <mergeCell ref="B2:V2"/>
    <mergeCell ref="I12:V12"/>
    <mergeCell ref="I14:V14"/>
    <mergeCell ref="I16:V16"/>
    <mergeCell ref="E7:I7"/>
    <mergeCell ref="E9:I9"/>
    <mergeCell ref="I18:V18"/>
    <mergeCell ref="I20:V20"/>
    <mergeCell ref="I22:V22"/>
    <mergeCell ref="I26:V26"/>
    <mergeCell ref="B3:V3"/>
    <mergeCell ref="C90:U90"/>
    <mergeCell ref="C75:T75"/>
    <mergeCell ref="K113:M113"/>
    <mergeCell ref="R113:V113"/>
    <mergeCell ref="R117:U117"/>
    <mergeCell ref="B205:V205"/>
    <mergeCell ref="D207:P207"/>
    <mergeCell ref="B202:U203"/>
    <mergeCell ref="R119:U119"/>
    <mergeCell ref="D121:G121"/>
    <mergeCell ref="B123:V123"/>
    <mergeCell ref="B125:V125"/>
    <mergeCell ref="B129:V129"/>
    <mergeCell ref="G133:K133"/>
    <mergeCell ref="G135:K135"/>
    <mergeCell ref="G139:K139"/>
    <mergeCell ref="D142:G142"/>
    <mergeCell ref="R144:V144"/>
    <mergeCell ref="G103:T103"/>
    <mergeCell ref="G105:T105"/>
    <mergeCell ref="G107:T107"/>
    <mergeCell ref="G111:K111"/>
    <mergeCell ref="P111:T111"/>
    <mergeCell ref="B93:V93"/>
    <mergeCell ref="G95:T95"/>
    <mergeCell ref="G97:T97"/>
    <mergeCell ref="G99:T99"/>
    <mergeCell ref="G101:T101"/>
    <mergeCell ref="G155:S155"/>
    <mergeCell ref="G157:N157"/>
    <mergeCell ref="G159:N159"/>
    <mergeCell ref="G161:S161"/>
    <mergeCell ref="G164:J164"/>
    <mergeCell ref="L164:O164"/>
    <mergeCell ref="G166:S166"/>
    <mergeCell ref="G168:S168"/>
    <mergeCell ref="B170:V170"/>
    <mergeCell ref="E171:I171"/>
    <mergeCell ref="E173:I173"/>
    <mergeCell ref="Q176:S176"/>
    <mergeCell ref="B178:V178"/>
    <mergeCell ref="E180:N180"/>
    <mergeCell ref="P182:V182"/>
    <mergeCell ref="C186:P186"/>
    <mergeCell ref="F213:L213"/>
    <mergeCell ref="B215:V215"/>
    <mergeCell ref="B227:K227"/>
    <mergeCell ref="Q227:V227"/>
    <mergeCell ref="C188:P188"/>
    <mergeCell ref="C190:P190"/>
    <mergeCell ref="C192:P192"/>
    <mergeCell ref="C194:P194"/>
    <mergeCell ref="C196:P196"/>
    <mergeCell ref="E209:K209"/>
    <mergeCell ref="F211:L211"/>
  </mergeCells>
  <dataValidations count="8">
    <dataValidation type="whole" allowBlank="1" showInputMessage="1" showErrorMessage="1" error="attenzione: inserito un numero diverso da 0 o 1" prompt="Inserire 1 in presenza di parte civile" sqref="T62" xr:uid="{00000000-0002-0000-0B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0B00-000001000000}">
      <formula1>0</formula1>
      <formula2>IF(OR(T71=1),0,1)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0B00-000002000000}">
      <formula1>0</formula1>
      <formula2>IF(OR(T68=1),0,1)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0B00-000003000000}">
      <formula1>0</formula1>
      <formula2>IF(OR(R76=1),0,1)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0B00-000004000000}">
      <formula1>0</formula1>
      <formula2>IF(OR(R79=1),0,1)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0B00-000005000000}">
      <formula1>10</formula1>
      <formula2>IF(R79=1,19,10)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0B00-000006000000}">
      <formula1>0</formula1>
      <formula2>IF(R76=1,9,0)</formula2>
    </dataValidation>
    <dataValidation type="whole" allowBlank="1" showInputMessage="1" showErrorMessage="1" error="attenzione: inserito un numero diverso da 0 o 1" prompt="Inserire 1 nel caso si verifichi la condizione" sqref="T55" xr:uid="{D79FDA80-D1D4-48C0-B769-DA7DB3C6213B}">
      <formula1>0</formula1>
      <formula2>1</formula2>
    </dataValidation>
  </dataValidations>
  <hyperlinks>
    <hyperlink ref="V6" location="'ELENCO TABELLE'!A1" display="Torna all'Elenco Tabelle" xr:uid="{00000000-0004-0000-0B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6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0722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30722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23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111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112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550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87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950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27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f>+V43+V45</f>
        <v>1500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26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+V47/3</f>
        <v>500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73" t="s">
        <v>0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5">
        <f>+V47-V49</f>
        <v>1000</v>
      </c>
      <c r="W51" s="37"/>
    </row>
    <row r="52" spans="1:23" x14ac:dyDescent="0.25">
      <c r="A52" s="35"/>
      <c r="W52" s="37"/>
    </row>
    <row r="53" spans="1:23" x14ac:dyDescent="0.25">
      <c r="A53" s="35"/>
      <c r="W53" s="37"/>
    </row>
    <row r="54" spans="1:23" ht="16.5" customHeight="1" x14ac:dyDescent="0.25">
      <c r="A54" s="35"/>
      <c r="B54" s="76" t="s">
        <v>28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37"/>
    </row>
    <row r="55" spans="1:23" ht="5.25" customHeight="1" x14ac:dyDescent="0.25">
      <c r="A55" s="35"/>
      <c r="C55" s="43"/>
      <c r="V55" s="44"/>
      <c r="W55" s="37"/>
    </row>
    <row r="56" spans="1:23" x14ac:dyDescent="0.25">
      <c r="A56" s="35"/>
      <c r="B56" s="77" t="s">
        <v>36</v>
      </c>
      <c r="W56" s="37"/>
    </row>
    <row r="57" spans="1:23" ht="5.25" customHeight="1" x14ac:dyDescent="0.25">
      <c r="A57" s="35"/>
      <c r="C57" s="43"/>
      <c r="V57" s="44"/>
      <c r="W57" s="37"/>
    </row>
    <row r="58" spans="1:23" ht="16.5" customHeight="1" x14ac:dyDescent="0.25">
      <c r="A58" s="35"/>
      <c r="B58" s="78" t="s">
        <v>32</v>
      </c>
      <c r="C58" s="43" t="s">
        <v>146</v>
      </c>
      <c r="T58" s="79"/>
      <c r="V58" s="80">
        <f>IF(T58=1,+V$51*20%,0)</f>
        <v>0</v>
      </c>
      <c r="W58" s="37"/>
    </row>
    <row r="59" spans="1:23" ht="13.5" customHeight="1" x14ac:dyDescent="0.25">
      <c r="A59" s="35"/>
      <c r="C59" s="81" t="s">
        <v>190</v>
      </c>
      <c r="V59" s="44"/>
      <c r="W59" s="37"/>
    </row>
    <row r="60" spans="1:23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3" s="83" customFormat="1" ht="16.5" customHeight="1" x14ac:dyDescent="0.25">
      <c r="A61" s="82"/>
      <c r="B61" s="78" t="s">
        <v>33</v>
      </c>
      <c r="C61" s="43" t="s">
        <v>29</v>
      </c>
      <c r="W61" s="84"/>
    </row>
    <row r="62" spans="1:23" ht="13.5" customHeight="1" x14ac:dyDescent="0.25">
      <c r="A62" s="35"/>
      <c r="C62" s="81" t="s">
        <v>37</v>
      </c>
      <c r="V62" s="44"/>
      <c r="W62" s="37"/>
    </row>
    <row r="63" spans="1:23" s="83" customFormat="1" ht="16.5" customHeight="1" x14ac:dyDescent="0.25">
      <c r="A63" s="82"/>
      <c r="B63" s="85" t="s">
        <v>34</v>
      </c>
      <c r="C63" s="86" t="s">
        <v>30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W63" s="84"/>
    </row>
    <row r="64" spans="1:23" s="83" customFormat="1" ht="16.5" customHeight="1" x14ac:dyDescent="0.25">
      <c r="A64" s="82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T64" s="79"/>
      <c r="V64" s="80">
        <f>IF(T64=1,+V$51*25%,0)</f>
        <v>0</v>
      </c>
      <c r="W64" s="84"/>
    </row>
    <row r="65" spans="1:25" s="83" customFormat="1" ht="16.5" customHeight="1" x14ac:dyDescent="0.25">
      <c r="A65" s="82"/>
      <c r="B65" s="85" t="s">
        <v>35</v>
      </c>
      <c r="C65" s="86" t="s">
        <v>260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T65" s="46"/>
      <c r="V65" s="44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34"/>
      <c r="V66" s="44"/>
      <c r="W66" s="84"/>
    </row>
    <row r="67" spans="1:25" s="83" customFormat="1" ht="16.5" customHeight="1" x14ac:dyDescent="0.25">
      <c r="A67" s="82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79"/>
      <c r="V67" s="80">
        <f>IF(T67=1,+V$51*15%,0)</f>
        <v>0</v>
      </c>
      <c r="W67" s="84"/>
    </row>
    <row r="68" spans="1:25" ht="13.5" customHeight="1" x14ac:dyDescent="0.25">
      <c r="A68" s="35"/>
      <c r="C68" s="81" t="s">
        <v>249</v>
      </c>
      <c r="V68" s="44"/>
      <c r="W68" s="37"/>
    </row>
    <row r="69" spans="1:25" ht="5.25" customHeight="1" x14ac:dyDescent="0.25">
      <c r="A69" s="35"/>
      <c r="B69" s="63"/>
      <c r="C69" s="64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5"/>
      <c r="W69" s="37"/>
    </row>
    <row r="70" spans="1:25" s="83" customFormat="1" ht="18" customHeight="1" x14ac:dyDescent="0.25">
      <c r="A70" s="82"/>
      <c r="B70" s="78" t="s">
        <v>38</v>
      </c>
      <c r="C70" s="43" t="s">
        <v>31</v>
      </c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T70" s="34"/>
      <c r="V70" s="44"/>
      <c r="W70" s="84"/>
    </row>
    <row r="71" spans="1:25" ht="26.25" customHeight="1" x14ac:dyDescent="0.25">
      <c r="A71" s="35"/>
      <c r="C71" s="89" t="s">
        <v>307</v>
      </c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V71" s="44"/>
      <c r="W71" s="37"/>
      <c r="X71" s="83"/>
    </row>
    <row r="72" spans="1:25" s="83" customFormat="1" ht="18" customHeight="1" x14ac:dyDescent="0.25">
      <c r="A72" s="82"/>
      <c r="B72" s="85" t="s">
        <v>39</v>
      </c>
      <c r="C72" s="86" t="s">
        <v>153</v>
      </c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90"/>
      <c r="T72" s="79"/>
      <c r="V72" s="80">
        <f>IF(AND(R72=1,T72&lt;10,T72&gt;0),+V$51*30%*T72,0)</f>
        <v>0</v>
      </c>
      <c r="W72" s="84"/>
    </row>
    <row r="73" spans="1:25" ht="13.5" customHeight="1" x14ac:dyDescent="0.25">
      <c r="A73" s="35"/>
      <c r="C73" s="81" t="s">
        <v>198</v>
      </c>
      <c r="V73" s="44"/>
      <c r="W73" s="37"/>
    </row>
    <row r="74" spans="1:25" ht="5.25" customHeight="1" x14ac:dyDescent="0.25">
      <c r="A74" s="35"/>
      <c r="C74" s="43"/>
      <c r="V74" s="44"/>
      <c r="W74" s="37"/>
    </row>
    <row r="75" spans="1:25" s="83" customFormat="1" ht="18" customHeight="1" x14ac:dyDescent="0.25">
      <c r="A75" s="82"/>
      <c r="B75" s="85" t="s">
        <v>40</v>
      </c>
      <c r="C75" s="86" t="s">
        <v>152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90"/>
      <c r="T75" s="79"/>
      <c r="V75" s="80">
        <f>IF(AND(R72=1,T75&lt;20,T75&gt;9),+V51*20%*T75,0)</f>
        <v>0</v>
      </c>
      <c r="W75" s="84"/>
      <c r="Y75" s="98"/>
    </row>
    <row r="76" spans="1:25" ht="13.5" customHeight="1" x14ac:dyDescent="0.25">
      <c r="A76" s="35"/>
      <c r="C76" s="81" t="s">
        <v>197</v>
      </c>
      <c r="V76" s="44"/>
      <c r="W76" s="37"/>
    </row>
    <row r="77" spans="1:25" ht="5.25" customHeight="1" x14ac:dyDescent="0.25">
      <c r="A77" s="35"/>
      <c r="B77" s="63"/>
      <c r="C77" s="64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5"/>
      <c r="W77" s="37"/>
    </row>
    <row r="78" spans="1:25" s="83" customFormat="1" ht="18" customHeight="1" x14ac:dyDescent="0.25">
      <c r="A78" s="82"/>
      <c r="C78" s="92" t="s">
        <v>43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3">
        <f>+V51+V58+V64+V67+V72+V75</f>
        <v>1000</v>
      </c>
      <c r="W78" s="84"/>
    </row>
    <row r="79" spans="1:25" ht="5.25" customHeight="1" x14ac:dyDescent="0.25">
      <c r="A79" s="35"/>
      <c r="C79" s="43"/>
      <c r="V79" s="44"/>
      <c r="W79" s="37"/>
    </row>
    <row r="80" spans="1:25" s="83" customFormat="1" ht="27" customHeight="1" x14ac:dyDescent="0.25">
      <c r="A80" s="82"/>
      <c r="B80" s="95" t="s">
        <v>60</v>
      </c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84"/>
    </row>
    <row r="81" spans="1:25" ht="5.25" customHeight="1" thickBot="1" x14ac:dyDescent="0.3">
      <c r="A81" s="35"/>
      <c r="C81" s="43"/>
      <c r="V81" s="44"/>
      <c r="W81" s="37"/>
    </row>
    <row r="82" spans="1:25" s="83" customFormat="1" ht="18" customHeight="1" thickBot="1" x14ac:dyDescent="0.3">
      <c r="A82" s="82"/>
      <c r="C82" s="92" t="s">
        <v>66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7">
        <f>IF(V51+V58+V64+V67&gt;1512.67,1512.67+V72+V75,V51+V58+V64+V67+V72+V75)</f>
        <v>1000</v>
      </c>
      <c r="W82" s="84"/>
      <c r="Y82" s="98"/>
    </row>
    <row r="83" spans="1:25" ht="13.5" customHeight="1" x14ac:dyDescent="0.25">
      <c r="A83" s="35"/>
      <c r="C83" s="81"/>
      <c r="V83" s="44"/>
      <c r="W83" s="37"/>
    </row>
    <row r="84" spans="1:25" ht="5.25" customHeight="1" x14ac:dyDescent="0.25">
      <c r="A84" s="35"/>
      <c r="B84" s="63"/>
      <c r="C84" s="64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5"/>
      <c r="W84" s="37"/>
    </row>
    <row r="85" spans="1:25" s="100" customFormat="1" ht="6" customHeight="1" x14ac:dyDescent="0.2">
      <c r="A85" s="99"/>
      <c r="W85" s="101"/>
    </row>
    <row r="86" spans="1:25" s="100" customFormat="1" ht="16.5" customHeight="1" x14ac:dyDescent="0.2">
      <c r="A86" s="99"/>
      <c r="C86" s="92" t="s">
        <v>61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102"/>
      <c r="W86" s="101"/>
    </row>
    <row r="87" spans="1:25" s="83" customFormat="1" ht="12.75" customHeight="1" x14ac:dyDescent="0.25">
      <c r="A87" s="103"/>
      <c r="B87" s="104"/>
      <c r="C87" s="104"/>
      <c r="D87" s="105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6"/>
    </row>
    <row r="88" spans="1:25" ht="18.75" x14ac:dyDescent="0.3">
      <c r="A88" s="31"/>
      <c r="B88" s="32" t="s">
        <v>199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3"/>
    </row>
    <row r="89" spans="1:25" x14ac:dyDescent="0.25">
      <c r="A89" s="35"/>
      <c r="B89" s="107" t="s">
        <v>206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37"/>
    </row>
    <row r="90" spans="1:25" x14ac:dyDescent="0.25">
      <c r="A90" s="35"/>
      <c r="W90" s="37"/>
    </row>
    <row r="91" spans="1:25" x14ac:dyDescent="0.25">
      <c r="A91" s="35"/>
      <c r="B91" s="34" t="s">
        <v>200</v>
      </c>
      <c r="G91" s="108">
        <f>I$25</f>
        <v>0</v>
      </c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201</v>
      </c>
      <c r="F93" s="34">
        <v>1</v>
      </c>
      <c r="G93" s="108">
        <f>I$11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ht="5.25" customHeight="1" x14ac:dyDescent="0.25">
      <c r="A94" s="35"/>
      <c r="W94" s="37"/>
    </row>
    <row r="95" spans="1:25" x14ac:dyDescent="0.25">
      <c r="A95" s="35"/>
      <c r="F95" s="34">
        <v>2</v>
      </c>
      <c r="G95" s="108">
        <f>+I$13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3</v>
      </c>
      <c r="G97" s="108">
        <f>I$15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4</v>
      </c>
      <c r="G99" s="108">
        <f>+I$17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5</v>
      </c>
      <c r="G101" s="108">
        <f>+I$19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6</v>
      </c>
      <c r="G103" s="108">
        <f>+I$21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x14ac:dyDescent="0.25">
      <c r="A104" s="35"/>
      <c r="W104" s="37"/>
    </row>
    <row r="105" spans="1:23" x14ac:dyDescent="0.25">
      <c r="A105" s="35"/>
      <c r="B105" s="34" t="s">
        <v>202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34" t="s">
        <v>203</v>
      </c>
      <c r="E107" s="46" t="str">
        <f>+B6</f>
        <v>RG NR</v>
      </c>
      <c r="G107" s="108">
        <f>+E$6</f>
        <v>0</v>
      </c>
      <c r="H107" s="109"/>
      <c r="I107" s="109"/>
      <c r="J107" s="109"/>
      <c r="K107" s="110"/>
      <c r="M107" s="46" t="str">
        <f>+B8</f>
        <v>RG GIP/GUP</v>
      </c>
      <c r="P107" s="108">
        <f>+E$8</f>
        <v>0</v>
      </c>
      <c r="Q107" s="109"/>
      <c r="R107" s="109"/>
      <c r="S107" s="109"/>
      <c r="T107" s="110"/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204</v>
      </c>
      <c r="K109" s="52"/>
      <c r="L109" s="53"/>
      <c r="M109" s="54"/>
      <c r="O109" s="34" t="s">
        <v>205</v>
      </c>
      <c r="R109" s="52"/>
      <c r="S109" s="53"/>
      <c r="T109" s="53"/>
      <c r="U109" s="53"/>
      <c r="V109" s="54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258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256</v>
      </c>
      <c r="R113" s="112"/>
      <c r="S113" s="113"/>
      <c r="T113" s="113"/>
      <c r="U113" s="11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257</v>
      </c>
      <c r="R115" s="112"/>
      <c r="S115" s="53"/>
      <c r="T115" s="53"/>
      <c r="U115" s="54"/>
      <c r="W115" s="37"/>
    </row>
    <row r="116" spans="1:23" ht="5.25" customHeight="1" x14ac:dyDescent="0.25">
      <c r="A116" s="35"/>
      <c r="C116" s="43"/>
      <c r="E116" s="115"/>
      <c r="F116" s="115"/>
      <c r="G116" s="115"/>
      <c r="H116" s="115"/>
      <c r="V116" s="44"/>
      <c r="W116" s="37"/>
    </row>
    <row r="117" spans="1:23" x14ac:dyDescent="0.25">
      <c r="A117" s="35"/>
      <c r="B117" s="34" t="s">
        <v>253</v>
      </c>
      <c r="D117" s="47"/>
      <c r="E117" s="48"/>
      <c r="F117" s="48"/>
      <c r="G117" s="49"/>
      <c r="W117" s="37"/>
    </row>
    <row r="118" spans="1:23" x14ac:dyDescent="0.25">
      <c r="A118" s="35"/>
      <c r="W118" s="37"/>
    </row>
    <row r="119" spans="1:23" x14ac:dyDescent="0.25">
      <c r="A119" s="35"/>
      <c r="B119" s="38" t="s">
        <v>99</v>
      </c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</row>
    <row r="120" spans="1:23" x14ac:dyDescent="0.25">
      <c r="A120" s="35"/>
      <c r="W120" s="37"/>
    </row>
    <row r="121" spans="1:23" ht="32.25" customHeight="1" x14ac:dyDescent="0.25">
      <c r="A121" s="35"/>
      <c r="B121" s="86" t="s">
        <v>207</v>
      </c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116" t="s">
        <v>208</v>
      </c>
      <c r="W123" s="37"/>
    </row>
    <row r="124" spans="1:23" x14ac:dyDescent="0.25">
      <c r="A124" s="35"/>
      <c r="W124" s="37"/>
    </row>
    <row r="125" spans="1:23" x14ac:dyDescent="0.25">
      <c r="A125" s="35"/>
      <c r="B125" s="38" t="s">
        <v>100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</row>
    <row r="126" spans="1:23" x14ac:dyDescent="0.25">
      <c r="A126" s="35"/>
      <c r="W126" s="37"/>
    </row>
    <row r="127" spans="1:23" x14ac:dyDescent="0.25">
      <c r="A127" s="35"/>
      <c r="B127" s="116" t="s">
        <v>210</v>
      </c>
      <c r="W127" s="37"/>
    </row>
    <row r="128" spans="1:23" ht="5.25" customHeight="1" x14ac:dyDescent="0.25">
      <c r="A128" s="35"/>
      <c r="C128" s="43"/>
      <c r="V128" s="44"/>
      <c r="W128" s="37"/>
    </row>
    <row r="129" spans="1:23" x14ac:dyDescent="0.25">
      <c r="A129" s="35"/>
      <c r="B129" s="116" t="s">
        <v>211</v>
      </c>
      <c r="G129" s="117">
        <f>+V82</f>
        <v>1000</v>
      </c>
      <c r="H129" s="118"/>
      <c r="I129" s="118"/>
      <c r="J129" s="118"/>
      <c r="K129" s="119"/>
      <c r="L129" s="34" t="s">
        <v>215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212</v>
      </c>
      <c r="G131" s="120"/>
      <c r="H131" s="121"/>
      <c r="I131" s="121"/>
      <c r="J131" s="121"/>
      <c r="K131" s="122"/>
      <c r="L131" s="34" t="s">
        <v>214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209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17">
        <f>+V86</f>
        <v>0</v>
      </c>
      <c r="H135" s="118"/>
      <c r="I135" s="118"/>
      <c r="J135" s="118"/>
      <c r="K135" s="119"/>
      <c r="L135" s="34" t="s">
        <v>213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/>
      <c r="W137" s="37"/>
    </row>
    <row r="138" spans="1:23" x14ac:dyDescent="0.25">
      <c r="A138" s="35"/>
      <c r="B138" s="116" t="s">
        <v>216</v>
      </c>
      <c r="D138" s="148"/>
      <c r="E138" s="124"/>
      <c r="F138" s="124"/>
      <c r="G138" s="125"/>
      <c r="W138" s="37"/>
    </row>
    <row r="139" spans="1:23" x14ac:dyDescent="0.25">
      <c r="A139" s="35"/>
      <c r="B139" s="116"/>
      <c r="R139" s="126"/>
      <c r="S139" s="126"/>
      <c r="T139" s="126"/>
      <c r="U139" s="126"/>
      <c r="V139" s="126"/>
      <c r="W139" s="37"/>
    </row>
    <row r="140" spans="1:23" x14ac:dyDescent="0.25">
      <c r="A140" s="35"/>
      <c r="B140" s="116"/>
      <c r="R140" s="127" t="s">
        <v>217</v>
      </c>
      <c r="S140" s="127"/>
      <c r="T140" s="127"/>
      <c r="U140" s="127"/>
      <c r="V140" s="127"/>
      <c r="W140" s="37"/>
    </row>
    <row r="141" spans="1:23" x14ac:dyDescent="0.25">
      <c r="A141" s="35"/>
      <c r="B141" s="116"/>
      <c r="W141" s="37"/>
    </row>
    <row r="142" spans="1:23" ht="5.25" customHeight="1" x14ac:dyDescent="0.25">
      <c r="A142" s="35"/>
      <c r="B142" s="63"/>
      <c r="C142" s="64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5"/>
      <c r="W142" s="37"/>
    </row>
    <row r="143" spans="1:23" x14ac:dyDescent="0.25">
      <c r="A143" s="35"/>
      <c r="B143" s="116"/>
      <c r="W143" s="37"/>
    </row>
    <row r="144" spans="1:23" x14ac:dyDescent="0.25">
      <c r="A144" s="35"/>
      <c r="B144" s="46" t="s">
        <v>218</v>
      </c>
      <c r="C144" s="46"/>
      <c r="D144" s="128" t="s">
        <v>219</v>
      </c>
      <c r="W144" s="37"/>
    </row>
    <row r="145" spans="1:23" x14ac:dyDescent="0.25">
      <c r="A145" s="35"/>
      <c r="D145" s="128" t="s">
        <v>220</v>
      </c>
      <c r="W145" s="37"/>
    </row>
    <row r="146" spans="1:23" x14ac:dyDescent="0.25">
      <c r="A146" s="35"/>
      <c r="D146" s="128" t="s">
        <v>221</v>
      </c>
      <c r="W146" s="37"/>
    </row>
    <row r="147" spans="1:23" x14ac:dyDescent="0.25">
      <c r="A147" s="35"/>
      <c r="D147" s="128" t="s">
        <v>222</v>
      </c>
      <c r="W147" s="37"/>
    </row>
    <row r="148" spans="1:23" x14ac:dyDescent="0.25">
      <c r="A148" s="35"/>
      <c r="D148" s="128" t="s">
        <v>223</v>
      </c>
      <c r="W148" s="37"/>
    </row>
    <row r="149" spans="1:23" x14ac:dyDescent="0.25">
      <c r="A149" s="35"/>
      <c r="D149" s="128"/>
      <c r="W149" s="37"/>
    </row>
    <row r="150" spans="1:23" x14ac:dyDescent="0.25">
      <c r="A150" s="35"/>
      <c r="B150" s="129" t="s">
        <v>50</v>
      </c>
      <c r="T150" s="50"/>
      <c r="U150" s="50"/>
      <c r="V150" s="50"/>
      <c r="W150" s="37"/>
    </row>
    <row r="151" spans="1:23" x14ac:dyDescent="0.25">
      <c r="A151" s="35"/>
      <c r="B151" s="130" t="s">
        <v>48</v>
      </c>
      <c r="G151" s="108">
        <f>+G91</f>
        <v>0</v>
      </c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10"/>
      <c r="W151" s="37"/>
    </row>
    <row r="152" spans="1:23" ht="6" customHeight="1" x14ac:dyDescent="0.25">
      <c r="A152" s="35"/>
      <c r="B152" s="13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V152" s="50"/>
      <c r="W152" s="37"/>
    </row>
    <row r="153" spans="1:23" x14ac:dyDescent="0.25">
      <c r="A153" s="35"/>
      <c r="B153" s="130" t="s">
        <v>47</v>
      </c>
      <c r="G153" s="108">
        <f>+I$27</f>
        <v>0</v>
      </c>
      <c r="H153" s="109"/>
      <c r="I153" s="109"/>
      <c r="J153" s="109"/>
      <c r="K153" s="109"/>
      <c r="L153" s="109"/>
      <c r="M153" s="109"/>
      <c r="N153" s="110"/>
      <c r="O153" s="50"/>
      <c r="P153" s="50"/>
      <c r="Q153" s="50"/>
      <c r="R153" s="50"/>
      <c r="S153" s="50"/>
      <c r="V153" s="5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51</v>
      </c>
      <c r="G155" s="111">
        <f>I$29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52</v>
      </c>
      <c r="G157" s="108">
        <f>+I$31</f>
        <v>0</v>
      </c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10"/>
      <c r="V157" s="50"/>
      <c r="W157" s="37"/>
    </row>
    <row r="158" spans="1:23" x14ac:dyDescent="0.25">
      <c r="A158" s="35"/>
      <c r="B158" s="130"/>
      <c r="G158" s="59" t="s">
        <v>53</v>
      </c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54</v>
      </c>
      <c r="G160" s="149">
        <f>+I$34</f>
        <v>0</v>
      </c>
      <c r="H160" s="132"/>
      <c r="I160" s="132"/>
      <c r="J160" s="133"/>
      <c r="K160" s="50"/>
      <c r="L160" s="131">
        <f>+N$34</f>
        <v>0</v>
      </c>
      <c r="M160" s="132"/>
      <c r="N160" s="132"/>
      <c r="O160" s="133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55</v>
      </c>
      <c r="G162" s="108">
        <f>I$36</f>
        <v>0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1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56</v>
      </c>
      <c r="G164" s="108">
        <f>+I$38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12.75" customHeight="1" x14ac:dyDescent="0.25">
      <c r="A165" s="134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35"/>
    </row>
    <row r="166" spans="1:23" x14ac:dyDescent="0.25">
      <c r="A166" s="31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33"/>
    </row>
    <row r="167" spans="1:23" x14ac:dyDescent="0.25">
      <c r="A167" s="35"/>
      <c r="B167" s="46" t="str">
        <f>+E107</f>
        <v>RG NR</v>
      </c>
      <c r="E167" s="108">
        <f>+G107</f>
        <v>0</v>
      </c>
      <c r="F167" s="109"/>
      <c r="G167" s="109"/>
      <c r="H167" s="109"/>
      <c r="I167" s="110"/>
      <c r="W167" s="37"/>
    </row>
    <row r="168" spans="1:23" ht="5.25" customHeight="1" x14ac:dyDescent="0.25">
      <c r="A168" s="35"/>
      <c r="C168" s="43"/>
      <c r="V168" s="44"/>
      <c r="W168" s="37"/>
    </row>
    <row r="169" spans="1:23" x14ac:dyDescent="0.25">
      <c r="A169" s="35"/>
      <c r="B169" s="46" t="str">
        <f>+M107</f>
        <v>RG GIP/GUP</v>
      </c>
      <c r="E169" s="108">
        <f>+P107</f>
        <v>0</v>
      </c>
      <c r="F169" s="109"/>
      <c r="G169" s="109"/>
      <c r="H169" s="109"/>
      <c r="I169" s="110"/>
      <c r="W169" s="37"/>
    </row>
    <row r="170" spans="1:23" x14ac:dyDescent="0.25">
      <c r="A170" s="3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ht="17.25" x14ac:dyDescent="0.3">
      <c r="A172" s="35"/>
      <c r="H172" s="137" t="s">
        <v>224</v>
      </c>
      <c r="J172" s="137"/>
      <c r="K172" s="137"/>
      <c r="L172" s="137"/>
      <c r="M172" s="137"/>
      <c r="N172" s="137"/>
      <c r="O172" s="137"/>
      <c r="P172" s="137"/>
      <c r="Q172" s="108">
        <f>K109</f>
        <v>0</v>
      </c>
      <c r="R172" s="109"/>
      <c r="S172" s="110"/>
      <c r="W172" s="37"/>
    </row>
    <row r="173" spans="1:23" x14ac:dyDescent="0.25">
      <c r="A173" s="35"/>
      <c r="W173" s="37"/>
    </row>
    <row r="174" spans="1:23" x14ac:dyDescent="0.25">
      <c r="A174" s="35"/>
      <c r="B174" s="76" t="s">
        <v>225</v>
      </c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37"/>
    </row>
    <row r="175" spans="1:23" x14ac:dyDescent="0.25">
      <c r="A175" s="35"/>
      <c r="W175" s="37"/>
    </row>
    <row r="176" spans="1:23" x14ac:dyDescent="0.25">
      <c r="A176" s="35"/>
      <c r="B176" s="34" t="s">
        <v>226</v>
      </c>
      <c r="E176" s="108">
        <f>R109</f>
        <v>0</v>
      </c>
      <c r="F176" s="109"/>
      <c r="G176" s="109"/>
      <c r="H176" s="109"/>
      <c r="I176" s="109"/>
      <c r="J176" s="109"/>
      <c r="K176" s="109"/>
      <c r="L176" s="109"/>
      <c r="M176" s="109"/>
      <c r="N176" s="110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234</v>
      </c>
      <c r="P178" s="108">
        <f>G91</f>
        <v>0</v>
      </c>
      <c r="Q178" s="109"/>
      <c r="R178" s="109"/>
      <c r="S178" s="109"/>
      <c r="T178" s="109"/>
      <c r="U178" s="109"/>
      <c r="V178" s="110"/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 t="s">
        <v>228</v>
      </c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>
        <v>1</v>
      </c>
      <c r="C182" s="111">
        <f>+G93</f>
        <v>0</v>
      </c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2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3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4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5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6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 t="s">
        <v>229</v>
      </c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116" t="s">
        <v>230</v>
      </c>
      <c r="W196" s="37"/>
    </row>
    <row r="197" spans="1:23" x14ac:dyDescent="0.25">
      <c r="A197" s="35"/>
      <c r="B197" s="116" t="s">
        <v>231</v>
      </c>
      <c r="W197" s="37"/>
    </row>
    <row r="198" spans="1:23" x14ac:dyDescent="0.25">
      <c r="A198" s="35"/>
      <c r="B198" s="86" t="s">
        <v>232</v>
      </c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W198" s="37"/>
    </row>
    <row r="199" spans="1:23" x14ac:dyDescent="0.25">
      <c r="A199" s="35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W199" s="37"/>
    </row>
    <row r="200" spans="1:23" x14ac:dyDescent="0.25">
      <c r="A200" s="35"/>
      <c r="B200" s="138"/>
      <c r="W200" s="37"/>
    </row>
    <row r="201" spans="1:23" x14ac:dyDescent="0.25">
      <c r="A201" s="35"/>
      <c r="B201" s="38" t="s">
        <v>240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7"/>
    </row>
    <row r="202" spans="1:23" x14ac:dyDescent="0.25">
      <c r="A202" s="35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37"/>
    </row>
    <row r="203" spans="1:23" x14ac:dyDescent="0.25">
      <c r="A203" s="35"/>
      <c r="B203" s="138" t="s">
        <v>233</v>
      </c>
      <c r="C203" s="138"/>
      <c r="D203" s="108">
        <f>G91</f>
        <v>0</v>
      </c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10"/>
      <c r="Q203" s="138"/>
      <c r="R203" s="138"/>
      <c r="S203" s="138"/>
      <c r="T203" s="138"/>
      <c r="U203" s="138"/>
      <c r="V203" s="138"/>
      <c r="W203" s="37"/>
    </row>
    <row r="204" spans="1:23" ht="6" customHeight="1" x14ac:dyDescent="0.25">
      <c r="A204" s="35"/>
      <c r="B204" s="13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37"/>
    </row>
    <row r="205" spans="1:23" ht="22.5" customHeight="1" x14ac:dyDescent="0.25">
      <c r="A205" s="35"/>
      <c r="B205" s="34" t="s">
        <v>235</v>
      </c>
      <c r="E205" s="140"/>
      <c r="F205" s="140"/>
      <c r="G205" s="140"/>
      <c r="H205" s="140"/>
      <c r="I205" s="140"/>
      <c r="J205" s="140"/>
      <c r="K205" s="140"/>
      <c r="L205" s="34" t="s">
        <v>236</v>
      </c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237</v>
      </c>
      <c r="F207" s="140"/>
      <c r="G207" s="140"/>
      <c r="H207" s="140"/>
      <c r="I207" s="140"/>
      <c r="J207" s="140"/>
      <c r="K207" s="140"/>
      <c r="L207" s="140"/>
      <c r="M207" s="34" t="s">
        <v>238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239</v>
      </c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241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34" t="s">
        <v>242</v>
      </c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x14ac:dyDescent="0.25">
      <c r="A215" s="35"/>
      <c r="B215" s="34" t="s">
        <v>227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W217" s="37"/>
    </row>
    <row r="218" spans="1:23" x14ac:dyDescent="0.25">
      <c r="A218" s="35"/>
      <c r="B218" s="34" t="s">
        <v>246</v>
      </c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B223" s="141" t="s">
        <v>245</v>
      </c>
      <c r="C223" s="141"/>
      <c r="D223" s="141"/>
      <c r="E223" s="141"/>
      <c r="F223" s="141"/>
      <c r="G223" s="141"/>
      <c r="H223" s="141"/>
      <c r="I223" s="141"/>
      <c r="J223" s="141"/>
      <c r="K223" s="141"/>
      <c r="Q223" s="141" t="s">
        <v>243</v>
      </c>
      <c r="R223" s="141"/>
      <c r="S223" s="141"/>
      <c r="T223" s="141"/>
      <c r="U223" s="141"/>
      <c r="V223" s="141"/>
      <c r="W223" s="37"/>
    </row>
    <row r="224" spans="1:23" x14ac:dyDescent="0.25">
      <c r="A224" s="35"/>
      <c r="B224" s="142"/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B225" s="142"/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B226" s="142" t="s">
        <v>248</v>
      </c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 t="s">
        <v>247</v>
      </c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3" t="s">
        <v>244</v>
      </c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W233" s="37"/>
    </row>
    <row r="234" spans="1:23" x14ac:dyDescent="0.25">
      <c r="A234" s="35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134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35"/>
    </row>
  </sheetData>
  <sheetProtection algorithmName="SHA-512" hashValue="p07J/6WHKZt4B2oQqaG1oXPFf95IGGdLHqbgOY4vh2ZYD7ckPg9m9KOpxq3W0rl9lnv+eZs3eILJ3BTTyxGiJA==" saltValue="dQF9rZ0C6Kou4aD911zDnQ==" spinCount="100000" sheet="1" objects="1" scenarios="1"/>
  <mergeCells count="88">
    <mergeCell ref="B211:V211"/>
    <mergeCell ref="B223:K223"/>
    <mergeCell ref="Q223:V223"/>
    <mergeCell ref="B201:V201"/>
    <mergeCell ref="D203:P203"/>
    <mergeCell ref="E205:K205"/>
    <mergeCell ref="F207:L207"/>
    <mergeCell ref="F209:L209"/>
    <mergeCell ref="C186:P186"/>
    <mergeCell ref="C188:P188"/>
    <mergeCell ref="C190:P190"/>
    <mergeCell ref="C192:P192"/>
    <mergeCell ref="B198:U199"/>
    <mergeCell ref="B174:V174"/>
    <mergeCell ref="E176:N176"/>
    <mergeCell ref="P178:V178"/>
    <mergeCell ref="C182:P182"/>
    <mergeCell ref="C184:P184"/>
    <mergeCell ref="G164:S164"/>
    <mergeCell ref="B166:V166"/>
    <mergeCell ref="E167:I167"/>
    <mergeCell ref="E169:I169"/>
    <mergeCell ref="Q172:S172"/>
    <mergeCell ref="G155:N155"/>
    <mergeCell ref="G157:S157"/>
    <mergeCell ref="G160:J160"/>
    <mergeCell ref="L160:O160"/>
    <mergeCell ref="G162:S162"/>
    <mergeCell ref="G135:K135"/>
    <mergeCell ref="D138:G138"/>
    <mergeCell ref="R140:V140"/>
    <mergeCell ref="G151:S151"/>
    <mergeCell ref="G153:N153"/>
    <mergeCell ref="B119:V119"/>
    <mergeCell ref="B121:V121"/>
    <mergeCell ref="B125:V125"/>
    <mergeCell ref="G129:K129"/>
    <mergeCell ref="G131:K131"/>
    <mergeCell ref="K109:M109"/>
    <mergeCell ref="R109:V109"/>
    <mergeCell ref="R113:U113"/>
    <mergeCell ref="R115:U115"/>
    <mergeCell ref="D117:G117"/>
    <mergeCell ref="G97:T97"/>
    <mergeCell ref="G99:T99"/>
    <mergeCell ref="G101:T101"/>
    <mergeCell ref="G103:T103"/>
    <mergeCell ref="G107:K107"/>
    <mergeCell ref="P107:T107"/>
    <mergeCell ref="B88:V88"/>
    <mergeCell ref="B89:V89"/>
    <mergeCell ref="G91:T91"/>
    <mergeCell ref="G93:T93"/>
    <mergeCell ref="G95:T95"/>
    <mergeCell ref="B80:V80"/>
    <mergeCell ref="C82:U82"/>
    <mergeCell ref="C86:U86"/>
    <mergeCell ref="C47:U47"/>
    <mergeCell ref="C75:Q75"/>
    <mergeCell ref="C78:U78"/>
    <mergeCell ref="B54:V54"/>
    <mergeCell ref="C63:Q64"/>
    <mergeCell ref="C65:Q67"/>
    <mergeCell ref="C72:Q72"/>
    <mergeCell ref="C51:U51"/>
    <mergeCell ref="C71:T71"/>
    <mergeCell ref="I36:V36"/>
    <mergeCell ref="I38:V38"/>
    <mergeCell ref="C42:U42"/>
    <mergeCell ref="C43:U43"/>
    <mergeCell ref="C49:U49"/>
    <mergeCell ref="C45:U45"/>
    <mergeCell ref="I25:V25"/>
    <mergeCell ref="I27:P27"/>
    <mergeCell ref="I29:P29"/>
    <mergeCell ref="I31:V31"/>
    <mergeCell ref="I34:L34"/>
    <mergeCell ref="N34:Q34"/>
    <mergeCell ref="B1:V1"/>
    <mergeCell ref="B2:V2"/>
    <mergeCell ref="I11:V11"/>
    <mergeCell ref="E6:I6"/>
    <mergeCell ref="E8:I8"/>
    <mergeCell ref="I13:V13"/>
    <mergeCell ref="I15:V15"/>
    <mergeCell ref="I17:V17"/>
    <mergeCell ref="I19:V19"/>
    <mergeCell ref="I21:V21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67:T68" xr:uid="{00000000-0002-0000-0C00-000000000000}">
      <formula1>0</formula1>
      <formula2>IF(OR(T64=1),0,1)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4" xr:uid="{00000000-0002-0000-0C00-000001000000}">
      <formula1>0</formula1>
      <formula2>IF(OR(T67=1),0,1)</formula2>
    </dataValidation>
    <dataValidation type="whole" allowBlank="1" showInputMessage="1" showErrorMessage="1" error="attenzione: inserito un numero diverso da 0 o 1" prompt="Inserire 1 in presenza di parte civile" sqref="T58" xr:uid="{00000000-0002-0000-0C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5" xr:uid="{00000000-0002-0000-0C00-000003000000}">
      <formula1>0</formula1>
      <formula2>IF(OR(R72=1),0,1)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2" xr:uid="{00000000-0002-0000-0C00-000004000000}">
      <formula1>0</formula1>
      <formula2>IF(OR(R75=1),0,1)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5" xr:uid="{00000000-0002-0000-0C00-000005000000}">
      <formula1>10</formula1>
      <formula2>IF(R75=1,19,10)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2" xr:uid="{00000000-0002-0000-0C00-000006000000}">
      <formula1>0</formula1>
      <formula2>IF(R72=1,9,0)</formula2>
    </dataValidation>
  </dataValidations>
  <hyperlinks>
    <hyperlink ref="V5" location="'ELENCO TABELLE'!A1" display="Torna all'Elenco Tabelle" xr:uid="{00000000-0004-0000-0C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7" max="16383" man="1"/>
    <brk id="16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1745" r:id="rId4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31745" r:id="rId4"/>
      </mc:Fallback>
    </mc:AlternateContent>
    <mc:AlternateContent xmlns:mc="http://schemas.openxmlformats.org/markup-compatibility/2006">
      <mc:Choice Requires="x14">
        <oleObject progId="Word.Picture.8" shapeId="31746" r:id="rId6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31746" r:id="rId6"/>
      </mc:Fallback>
    </mc:AlternateContent>
    <mc:AlternateContent xmlns:mc="http://schemas.openxmlformats.org/markup-compatibility/2006">
      <mc:Choice Requires="x14">
        <oleObject progId="Word.Picture.8" shapeId="31747" r:id="rId7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31747" r:id="rId7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21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115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116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0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176" t="s">
        <v>118</v>
      </c>
      <c r="W42" s="37"/>
    </row>
    <row r="43" spans="1:23" ht="16.5" customHeight="1" x14ac:dyDescent="0.25">
      <c r="A43" s="35"/>
      <c r="C43" s="171" t="s">
        <v>119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75">
        <v>500</v>
      </c>
      <c r="W43" s="37"/>
    </row>
    <row r="44" spans="1:23" x14ac:dyDescent="0.25">
      <c r="A44" s="35"/>
      <c r="W44" s="37"/>
    </row>
    <row r="45" spans="1:23" x14ac:dyDescent="0.25">
      <c r="A45" s="35"/>
      <c r="W45" s="37"/>
    </row>
    <row r="46" spans="1:23" ht="16.5" customHeight="1" x14ac:dyDescent="0.25">
      <c r="A46" s="35"/>
      <c r="B46" s="76" t="s">
        <v>28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37"/>
    </row>
    <row r="47" spans="1:23" ht="5.25" customHeight="1" x14ac:dyDescent="0.25">
      <c r="A47" s="35"/>
      <c r="C47" s="43"/>
      <c r="V47" s="44"/>
      <c r="W47" s="37"/>
    </row>
    <row r="48" spans="1:23" x14ac:dyDescent="0.25">
      <c r="A48" s="35"/>
      <c r="B48" s="77" t="s">
        <v>36</v>
      </c>
      <c r="W48" s="37"/>
    </row>
    <row r="49" spans="1:25" ht="5.25" customHeight="1" x14ac:dyDescent="0.25">
      <c r="A49" s="35"/>
      <c r="C49" s="43"/>
      <c r="V49" s="44"/>
      <c r="W49" s="37"/>
    </row>
    <row r="50" spans="1:25" ht="16.5" customHeight="1" x14ac:dyDescent="0.25">
      <c r="A50" s="35"/>
      <c r="B50" s="78" t="s">
        <v>32</v>
      </c>
      <c r="C50" s="43" t="s">
        <v>146</v>
      </c>
      <c r="T50" s="79"/>
      <c r="V50" s="80">
        <f>IF(T50=1,+V$43*20%,0)</f>
        <v>0</v>
      </c>
      <c r="W50" s="37"/>
    </row>
    <row r="51" spans="1:25" ht="13.5" customHeight="1" x14ac:dyDescent="0.25">
      <c r="A51" s="35"/>
      <c r="C51" s="81" t="s">
        <v>190</v>
      </c>
      <c r="V51" s="44"/>
      <c r="W51" s="37"/>
    </row>
    <row r="52" spans="1:25" ht="5.25" customHeight="1" x14ac:dyDescent="0.25">
      <c r="A52" s="35"/>
      <c r="B52" s="63"/>
      <c r="C52" s="64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5"/>
      <c r="W52" s="37"/>
    </row>
    <row r="53" spans="1:25" s="83" customFormat="1" ht="18" customHeight="1" x14ac:dyDescent="0.25">
      <c r="A53" s="82"/>
      <c r="B53" s="78" t="s">
        <v>33</v>
      </c>
      <c r="C53" s="43" t="s">
        <v>31</v>
      </c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T53" s="34"/>
      <c r="V53" s="44"/>
      <c r="W53" s="84"/>
    </row>
    <row r="54" spans="1:25" ht="26.25" customHeight="1" x14ac:dyDescent="0.25">
      <c r="A54" s="35"/>
      <c r="C54" s="89" t="s">
        <v>307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V54" s="44"/>
      <c r="W54" s="37"/>
      <c r="X54" s="83"/>
    </row>
    <row r="55" spans="1:25" s="83" customFormat="1" ht="18" customHeight="1" x14ac:dyDescent="0.25">
      <c r="A55" s="82"/>
      <c r="B55" s="85" t="s">
        <v>34</v>
      </c>
      <c r="C55" s="86" t="s">
        <v>153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90"/>
      <c r="T55" s="79"/>
      <c r="V55" s="80">
        <f>IF(AND(R55=1,T55&lt;10,T55&gt;0),+V$43*30%*T55,0)</f>
        <v>0</v>
      </c>
      <c r="W55" s="84"/>
    </row>
    <row r="56" spans="1:25" ht="13.5" customHeight="1" x14ac:dyDescent="0.25">
      <c r="A56" s="35"/>
      <c r="C56" s="81" t="s">
        <v>254</v>
      </c>
      <c r="V56" s="44"/>
      <c r="W56" s="37"/>
    </row>
    <row r="57" spans="1:25" ht="5.25" customHeight="1" x14ac:dyDescent="0.25">
      <c r="A57" s="35"/>
      <c r="C57" s="43"/>
      <c r="V57" s="44"/>
      <c r="W57" s="37"/>
    </row>
    <row r="58" spans="1:25" s="83" customFormat="1" ht="18" customHeight="1" x14ac:dyDescent="0.25">
      <c r="A58" s="82"/>
      <c r="B58" s="85" t="s">
        <v>35</v>
      </c>
      <c r="C58" s="86" t="s">
        <v>152</v>
      </c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90"/>
      <c r="T58" s="79"/>
      <c r="V58" s="80">
        <f>IF(AND(R58=1,T58&lt;20,T58&gt;9),+V43*20%*T58,0)</f>
        <v>0</v>
      </c>
      <c r="W58" s="84"/>
      <c r="Y58" s="98"/>
    </row>
    <row r="59" spans="1:25" ht="13.5" customHeight="1" x14ac:dyDescent="0.25">
      <c r="A59" s="35"/>
      <c r="C59" s="81" t="s">
        <v>255</v>
      </c>
      <c r="V59" s="44"/>
      <c r="W59" s="37"/>
    </row>
    <row r="60" spans="1:25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5" ht="5.25" customHeight="1" thickBot="1" x14ac:dyDescent="0.3">
      <c r="A61" s="35"/>
      <c r="C61" s="43"/>
      <c r="V61" s="44"/>
      <c r="W61" s="37"/>
    </row>
    <row r="62" spans="1:25" s="83" customFormat="1" ht="18" customHeight="1" thickBot="1" x14ac:dyDescent="0.3">
      <c r="A62" s="82"/>
      <c r="C62" s="92" t="s">
        <v>66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7">
        <f>+V43+V50+V55+V58</f>
        <v>500</v>
      </c>
      <c r="W62" s="84"/>
      <c r="Y62" s="98"/>
    </row>
    <row r="63" spans="1:25" ht="5.25" customHeight="1" x14ac:dyDescent="0.25">
      <c r="A63" s="35"/>
      <c r="C63" s="43"/>
      <c r="V63" s="44"/>
      <c r="W63" s="37"/>
    </row>
    <row r="64" spans="1:25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3" s="100" customFormat="1" ht="6" customHeight="1" x14ac:dyDescent="0.2">
      <c r="A65" s="99"/>
      <c r="W65" s="101"/>
    </row>
    <row r="66" spans="1:23" s="100" customFormat="1" ht="16.5" customHeight="1" x14ac:dyDescent="0.2">
      <c r="A66" s="99"/>
      <c r="C66" s="92" t="s">
        <v>61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102"/>
      <c r="W66" s="101"/>
    </row>
    <row r="67" spans="1:23" s="83" customFormat="1" ht="12.75" customHeight="1" x14ac:dyDescent="0.25">
      <c r="A67" s="103"/>
      <c r="B67" s="104"/>
      <c r="C67" s="104"/>
      <c r="D67" s="105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6"/>
    </row>
    <row r="68" spans="1:23" ht="18.75" x14ac:dyDescent="0.3">
      <c r="A68" s="31"/>
      <c r="B68" s="32" t="s">
        <v>199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3"/>
    </row>
    <row r="69" spans="1:23" x14ac:dyDescent="0.25">
      <c r="A69" s="35"/>
      <c r="B69" s="107" t="s">
        <v>206</v>
      </c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200</v>
      </c>
      <c r="G71" s="108">
        <f>+I25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x14ac:dyDescent="0.25">
      <c r="A72" s="35"/>
      <c r="W72" s="37"/>
    </row>
    <row r="73" spans="1:23" x14ac:dyDescent="0.25">
      <c r="A73" s="35"/>
      <c r="B73" s="34" t="s">
        <v>201</v>
      </c>
      <c r="F73" s="34">
        <v>1</v>
      </c>
      <c r="G73" s="108">
        <f>+I11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2</v>
      </c>
      <c r="G75" s="108">
        <f>I13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3</v>
      </c>
      <c r="G77" s="108">
        <f>I15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4</v>
      </c>
      <c r="G79" s="108">
        <f>+I17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5</v>
      </c>
      <c r="G81" s="108">
        <f>+I19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ht="5.25" customHeight="1" x14ac:dyDescent="0.25">
      <c r="A82" s="35"/>
      <c r="W82" s="37"/>
    </row>
    <row r="83" spans="1:23" x14ac:dyDescent="0.25">
      <c r="A83" s="35"/>
      <c r="F83" s="34">
        <v>6</v>
      </c>
      <c r="G83" s="108">
        <f>+I21</f>
        <v>0</v>
      </c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10"/>
      <c r="W83" s="37"/>
    </row>
    <row r="84" spans="1:23" x14ac:dyDescent="0.25">
      <c r="A84" s="35"/>
      <c r="W84" s="37"/>
    </row>
    <row r="85" spans="1:23" x14ac:dyDescent="0.25">
      <c r="A85" s="35"/>
      <c r="B85" s="34" t="s">
        <v>202</v>
      </c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203</v>
      </c>
      <c r="E87" s="46" t="str">
        <f>+B6</f>
        <v>RG NR</v>
      </c>
      <c r="G87" s="111">
        <f>+E6</f>
        <v>0</v>
      </c>
      <c r="H87" s="109"/>
      <c r="I87" s="109"/>
      <c r="J87" s="109"/>
      <c r="K87" s="110"/>
      <c r="M87" s="46" t="str">
        <f>+B8</f>
        <v>RG GIP/GUP</v>
      </c>
      <c r="P87" s="111">
        <f>+E8</f>
        <v>0</v>
      </c>
      <c r="Q87" s="109"/>
      <c r="R87" s="109"/>
      <c r="S87" s="109"/>
      <c r="T87" s="110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204</v>
      </c>
      <c r="K89" s="52"/>
      <c r="L89" s="53"/>
      <c r="M89" s="54"/>
      <c r="O89" s="34" t="s">
        <v>205</v>
      </c>
      <c r="R89" s="52"/>
      <c r="S89" s="53"/>
      <c r="T89" s="53"/>
      <c r="U89" s="53"/>
      <c r="V89" s="54"/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258</v>
      </c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256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V94" s="44"/>
      <c r="W94" s="37"/>
    </row>
    <row r="95" spans="1:23" x14ac:dyDescent="0.25">
      <c r="A95" s="35"/>
      <c r="B95" s="34" t="s">
        <v>257</v>
      </c>
      <c r="R95" s="112"/>
      <c r="S95" s="113"/>
      <c r="T95" s="113"/>
      <c r="U95" s="114"/>
      <c r="W95" s="37"/>
    </row>
    <row r="96" spans="1:23" ht="5.25" customHeight="1" x14ac:dyDescent="0.25">
      <c r="A96" s="35"/>
      <c r="C96" s="43"/>
      <c r="E96" s="115"/>
      <c r="F96" s="115"/>
      <c r="G96" s="115"/>
      <c r="H96" s="115"/>
      <c r="V96" s="44"/>
      <c r="W96" s="37"/>
    </row>
    <row r="97" spans="1:23" x14ac:dyDescent="0.25">
      <c r="A97" s="35"/>
      <c r="B97" s="34" t="s">
        <v>253</v>
      </c>
      <c r="D97" s="47"/>
      <c r="E97" s="48"/>
      <c r="F97" s="48"/>
      <c r="G97" s="49"/>
      <c r="W97" s="37"/>
    </row>
    <row r="98" spans="1:23" x14ac:dyDescent="0.25">
      <c r="A98" s="35"/>
      <c r="W98" s="37"/>
    </row>
    <row r="99" spans="1:23" x14ac:dyDescent="0.25">
      <c r="A99" s="35"/>
      <c r="B99" s="38" t="s">
        <v>99</v>
      </c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</row>
    <row r="100" spans="1:23" x14ac:dyDescent="0.25">
      <c r="A100" s="35"/>
      <c r="W100" s="37"/>
    </row>
    <row r="101" spans="1:23" ht="32.25" customHeight="1" x14ac:dyDescent="0.25">
      <c r="A101" s="35"/>
      <c r="B101" s="86" t="s">
        <v>207</v>
      </c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37"/>
    </row>
    <row r="102" spans="1:23" ht="5.25" customHeight="1" x14ac:dyDescent="0.25">
      <c r="A102" s="35"/>
      <c r="C102" s="43"/>
      <c r="V102" s="44"/>
      <c r="W102" s="37"/>
    </row>
    <row r="103" spans="1:23" x14ac:dyDescent="0.25">
      <c r="A103" s="35"/>
      <c r="B103" s="116" t="s">
        <v>208</v>
      </c>
      <c r="W103" s="37"/>
    </row>
    <row r="104" spans="1:23" x14ac:dyDescent="0.25">
      <c r="A104" s="35"/>
      <c r="W104" s="37"/>
    </row>
    <row r="105" spans="1:23" x14ac:dyDescent="0.25">
      <c r="A105" s="35"/>
      <c r="B105" s="38" t="s">
        <v>100</v>
      </c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</row>
    <row r="106" spans="1:23" x14ac:dyDescent="0.25">
      <c r="A106" s="35"/>
      <c r="W106" s="37"/>
    </row>
    <row r="107" spans="1:23" x14ac:dyDescent="0.25">
      <c r="A107" s="35"/>
      <c r="B107" s="116" t="s">
        <v>210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211</v>
      </c>
      <c r="G109" s="117">
        <f>+V62</f>
        <v>500</v>
      </c>
      <c r="H109" s="160"/>
      <c r="I109" s="160"/>
      <c r="J109" s="160"/>
      <c r="K109" s="161"/>
      <c r="L109" s="34" t="s">
        <v>215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212</v>
      </c>
      <c r="G111" s="120"/>
      <c r="H111" s="162"/>
      <c r="I111" s="162"/>
      <c r="J111" s="162"/>
      <c r="K111" s="163"/>
      <c r="L111" s="34" t="s">
        <v>214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209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 t="s">
        <v>212</v>
      </c>
      <c r="G115" s="117">
        <f>+V66</f>
        <v>0</v>
      </c>
      <c r="H115" s="160"/>
      <c r="I115" s="160"/>
      <c r="J115" s="160"/>
      <c r="K115" s="161"/>
      <c r="L115" s="34" t="s">
        <v>213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116"/>
      <c r="W117" s="37"/>
    </row>
    <row r="118" spans="1:23" x14ac:dyDescent="0.25">
      <c r="A118" s="35"/>
      <c r="B118" s="116" t="s">
        <v>216</v>
      </c>
      <c r="D118" s="148"/>
      <c r="E118" s="124"/>
      <c r="F118" s="124"/>
      <c r="G118" s="125"/>
      <c r="W118" s="37"/>
    </row>
    <row r="119" spans="1:23" x14ac:dyDescent="0.25">
      <c r="A119" s="35"/>
      <c r="B119" s="116"/>
      <c r="R119" s="126"/>
      <c r="S119" s="126"/>
      <c r="T119" s="126"/>
      <c r="U119" s="126"/>
      <c r="V119" s="126"/>
      <c r="W119" s="37"/>
    </row>
    <row r="120" spans="1:23" x14ac:dyDescent="0.25">
      <c r="A120" s="35"/>
      <c r="B120" s="116"/>
      <c r="R120" s="127" t="s">
        <v>217</v>
      </c>
      <c r="S120" s="127"/>
      <c r="T120" s="127"/>
      <c r="U120" s="127"/>
      <c r="V120" s="127"/>
      <c r="W120" s="37"/>
    </row>
    <row r="121" spans="1:23" x14ac:dyDescent="0.25">
      <c r="A121" s="35"/>
      <c r="B121" s="116"/>
      <c r="W121" s="37"/>
    </row>
    <row r="122" spans="1:23" ht="5.25" customHeight="1" x14ac:dyDescent="0.25">
      <c r="A122" s="35"/>
      <c r="B122" s="63"/>
      <c r="C122" s="64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5"/>
      <c r="W122" s="37"/>
    </row>
    <row r="123" spans="1:23" x14ac:dyDescent="0.25">
      <c r="A123" s="35"/>
      <c r="B123" s="116"/>
      <c r="W123" s="37"/>
    </row>
    <row r="124" spans="1:23" x14ac:dyDescent="0.25">
      <c r="A124" s="35"/>
      <c r="B124" s="46" t="s">
        <v>218</v>
      </c>
      <c r="C124" s="46"/>
      <c r="D124" s="128" t="s">
        <v>219</v>
      </c>
      <c r="W124" s="37"/>
    </row>
    <row r="125" spans="1:23" x14ac:dyDescent="0.25">
      <c r="A125" s="35"/>
      <c r="D125" s="128" t="s">
        <v>220</v>
      </c>
      <c r="W125" s="37"/>
    </row>
    <row r="126" spans="1:23" x14ac:dyDescent="0.25">
      <c r="A126" s="35"/>
      <c r="D126" s="128" t="s">
        <v>221</v>
      </c>
      <c r="W126" s="37"/>
    </row>
    <row r="127" spans="1:23" x14ac:dyDescent="0.25">
      <c r="A127" s="35"/>
      <c r="D127" s="128" t="s">
        <v>222</v>
      </c>
      <c r="W127" s="37"/>
    </row>
    <row r="128" spans="1:23" x14ac:dyDescent="0.25">
      <c r="A128" s="35"/>
      <c r="D128" s="128" t="s">
        <v>223</v>
      </c>
      <c r="W128" s="37"/>
    </row>
    <row r="129" spans="1:23" x14ac:dyDescent="0.25">
      <c r="A129" s="35"/>
      <c r="D129" s="128"/>
      <c r="W129" s="37"/>
    </row>
    <row r="130" spans="1:23" x14ac:dyDescent="0.25">
      <c r="A130" s="35"/>
      <c r="B130" s="129" t="s">
        <v>50</v>
      </c>
      <c r="T130" s="50"/>
      <c r="U130" s="50"/>
      <c r="V130" s="50"/>
      <c r="W130" s="37"/>
    </row>
    <row r="131" spans="1:23" x14ac:dyDescent="0.25">
      <c r="A131" s="35"/>
      <c r="B131" s="130" t="s">
        <v>48</v>
      </c>
      <c r="G131" s="108">
        <f>+G71</f>
        <v>0</v>
      </c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1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47</v>
      </c>
      <c r="G133" s="108">
        <f>+I27</f>
        <v>0</v>
      </c>
      <c r="H133" s="109"/>
      <c r="I133" s="109"/>
      <c r="J133" s="109"/>
      <c r="K133" s="109"/>
      <c r="L133" s="109"/>
      <c r="M133" s="109"/>
      <c r="N133" s="110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51</v>
      </c>
      <c r="G135" s="111">
        <f>+I29</f>
        <v>0</v>
      </c>
      <c r="H135" s="109"/>
      <c r="I135" s="109"/>
      <c r="J135" s="109"/>
      <c r="K135" s="109"/>
      <c r="L135" s="109"/>
      <c r="M135" s="109"/>
      <c r="N135" s="110"/>
      <c r="O135" s="50"/>
      <c r="P135" s="50"/>
      <c r="Q135" s="50"/>
      <c r="R135" s="50"/>
      <c r="S135" s="50"/>
      <c r="V135" s="50"/>
      <c r="W135" s="37"/>
    </row>
    <row r="136" spans="1:23" ht="6" customHeight="1" x14ac:dyDescent="0.25">
      <c r="A136" s="35"/>
      <c r="B136" s="13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x14ac:dyDescent="0.25">
      <c r="A137" s="35"/>
      <c r="B137" s="130" t="s">
        <v>52</v>
      </c>
      <c r="G137" s="108">
        <f>+I31</f>
        <v>0</v>
      </c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10"/>
      <c r="V137" s="50"/>
      <c r="W137" s="37"/>
    </row>
    <row r="138" spans="1:23" x14ac:dyDescent="0.25">
      <c r="A138" s="35"/>
      <c r="B138" s="130"/>
      <c r="G138" s="59" t="s">
        <v>53</v>
      </c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54</v>
      </c>
      <c r="G140" s="149">
        <f>+I34</f>
        <v>0</v>
      </c>
      <c r="H140" s="132"/>
      <c r="I140" s="132"/>
      <c r="J140" s="133"/>
      <c r="K140" s="50"/>
      <c r="L140" s="149">
        <f>+N34</f>
        <v>0</v>
      </c>
      <c r="M140" s="132"/>
      <c r="N140" s="132"/>
      <c r="O140" s="133"/>
      <c r="P140" s="50"/>
      <c r="Q140" s="50"/>
      <c r="R140" s="50"/>
      <c r="S140" s="5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55</v>
      </c>
      <c r="G142" s="108">
        <f>I36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6" customHeight="1" x14ac:dyDescent="0.25">
      <c r="A143" s="35"/>
      <c r="B143" s="13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V143" s="50"/>
      <c r="W143" s="37"/>
    </row>
    <row r="144" spans="1:23" x14ac:dyDescent="0.25">
      <c r="A144" s="35"/>
      <c r="B144" s="130" t="s">
        <v>56</v>
      </c>
      <c r="G144" s="108">
        <f>+I38</f>
        <v>0</v>
      </c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10"/>
      <c r="V144" s="50"/>
      <c r="W144" s="37"/>
    </row>
    <row r="145" spans="1:23" ht="12.75" customHeight="1" x14ac:dyDescent="0.25">
      <c r="A145" s="134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35"/>
    </row>
    <row r="146" spans="1:23" x14ac:dyDescent="0.25">
      <c r="A146" s="31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33"/>
    </row>
    <row r="147" spans="1:23" x14ac:dyDescent="0.25">
      <c r="A147" s="35"/>
      <c r="B147" s="46" t="str">
        <f>+E87</f>
        <v>RG NR</v>
      </c>
      <c r="E147" s="108">
        <f>+G87</f>
        <v>0</v>
      </c>
      <c r="F147" s="109"/>
      <c r="G147" s="109"/>
      <c r="H147" s="109"/>
      <c r="I147" s="110"/>
      <c r="W147" s="37"/>
    </row>
    <row r="148" spans="1:23" ht="5.25" customHeight="1" x14ac:dyDescent="0.25">
      <c r="A148" s="35"/>
      <c r="C148" s="43"/>
      <c r="V148" s="44"/>
      <c r="W148" s="37"/>
    </row>
    <row r="149" spans="1:23" x14ac:dyDescent="0.25">
      <c r="A149" s="35"/>
      <c r="B149" s="46" t="str">
        <f>+M87</f>
        <v>RG GIP/GUP</v>
      </c>
      <c r="E149" s="108">
        <f>+P87</f>
        <v>0</v>
      </c>
      <c r="F149" s="109"/>
      <c r="G149" s="109"/>
      <c r="H149" s="109"/>
      <c r="I149" s="110"/>
      <c r="W149" s="37"/>
    </row>
    <row r="150" spans="1:23" x14ac:dyDescent="0.25">
      <c r="A150" s="35"/>
      <c r="W150" s="37"/>
    </row>
    <row r="151" spans="1:23" ht="6" customHeight="1" x14ac:dyDescent="0.25">
      <c r="A151" s="35"/>
      <c r="B151" s="13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37"/>
    </row>
    <row r="152" spans="1:23" ht="17.25" x14ac:dyDescent="0.3">
      <c r="A152" s="35"/>
      <c r="H152" s="137" t="s">
        <v>224</v>
      </c>
      <c r="J152" s="137"/>
      <c r="K152" s="137"/>
      <c r="L152" s="137"/>
      <c r="M152" s="137"/>
      <c r="N152" s="137"/>
      <c r="O152" s="137"/>
      <c r="P152" s="137"/>
      <c r="Q152" s="108">
        <f>K89</f>
        <v>0</v>
      </c>
      <c r="R152" s="109"/>
      <c r="S152" s="110"/>
      <c r="W152" s="37"/>
    </row>
    <row r="153" spans="1:23" x14ac:dyDescent="0.25">
      <c r="A153" s="35"/>
      <c r="W153" s="37"/>
    </row>
    <row r="154" spans="1:23" x14ac:dyDescent="0.25">
      <c r="A154" s="35"/>
      <c r="B154" s="76" t="s">
        <v>225</v>
      </c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226</v>
      </c>
      <c r="E156" s="108">
        <f>R89</f>
        <v>0</v>
      </c>
      <c r="F156" s="109"/>
      <c r="G156" s="109"/>
      <c r="H156" s="109"/>
      <c r="I156" s="109"/>
      <c r="J156" s="109"/>
      <c r="K156" s="109"/>
      <c r="L156" s="109"/>
      <c r="M156" s="109"/>
      <c r="N156" s="110"/>
      <c r="W156" s="37"/>
    </row>
    <row r="157" spans="1:23" x14ac:dyDescent="0.25">
      <c r="A157" s="35"/>
      <c r="W157" s="37"/>
    </row>
    <row r="158" spans="1:23" x14ac:dyDescent="0.25">
      <c r="A158" s="35"/>
      <c r="B158" s="34" t="s">
        <v>234</v>
      </c>
      <c r="P158" s="108">
        <f>G71</f>
        <v>0</v>
      </c>
      <c r="Q158" s="109"/>
      <c r="R158" s="109"/>
      <c r="S158" s="109"/>
      <c r="T158" s="109"/>
      <c r="U158" s="109"/>
      <c r="V158" s="110"/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 t="s">
        <v>228</v>
      </c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1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2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3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4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5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>
        <v>6</v>
      </c>
      <c r="C172" s="111">
        <f>+G83</f>
        <v>0</v>
      </c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34" t="s">
        <v>229</v>
      </c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x14ac:dyDescent="0.25">
      <c r="A176" s="35"/>
      <c r="B176" s="116" t="s">
        <v>230</v>
      </c>
      <c r="W176" s="37"/>
    </row>
    <row r="177" spans="1:23" x14ac:dyDescent="0.25">
      <c r="A177" s="35"/>
      <c r="B177" s="116" t="s">
        <v>231</v>
      </c>
      <c r="W177" s="37"/>
    </row>
    <row r="178" spans="1:23" ht="15.6" customHeight="1" x14ac:dyDescent="0.25">
      <c r="A178" s="35"/>
      <c r="B178" s="86" t="s">
        <v>232</v>
      </c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W178" s="37"/>
    </row>
    <row r="179" spans="1:23" x14ac:dyDescent="0.25">
      <c r="A179" s="3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W179" s="37"/>
    </row>
    <row r="180" spans="1:23" x14ac:dyDescent="0.25">
      <c r="A180" s="35"/>
      <c r="B180" s="138"/>
      <c r="W180" s="37"/>
    </row>
    <row r="181" spans="1:23" x14ac:dyDescent="0.25">
      <c r="A181" s="35"/>
      <c r="B181" s="38" t="s">
        <v>240</v>
      </c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7"/>
    </row>
    <row r="182" spans="1:23" x14ac:dyDescent="0.25">
      <c r="A182" s="35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37"/>
    </row>
    <row r="183" spans="1:23" x14ac:dyDescent="0.25">
      <c r="A183" s="35"/>
      <c r="B183" s="138" t="s">
        <v>233</v>
      </c>
      <c r="C183" s="138"/>
      <c r="D183" s="108">
        <f>G71</f>
        <v>0</v>
      </c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10"/>
      <c r="Q183" s="138"/>
      <c r="R183" s="138"/>
      <c r="S183" s="138"/>
      <c r="T183" s="138"/>
      <c r="U183" s="138"/>
      <c r="V183" s="138"/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235</v>
      </c>
      <c r="E185" s="140"/>
      <c r="F185" s="140"/>
      <c r="G185" s="140"/>
      <c r="H185" s="140"/>
      <c r="I185" s="140"/>
      <c r="J185" s="140"/>
      <c r="K185" s="140"/>
      <c r="L185" s="34" t="s">
        <v>236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238</v>
      </c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ht="22.5" customHeight="1" x14ac:dyDescent="0.25">
      <c r="A189" s="35"/>
      <c r="B189" s="34" t="s">
        <v>237</v>
      </c>
      <c r="F189" s="140"/>
      <c r="G189" s="140"/>
      <c r="H189" s="140"/>
      <c r="I189" s="140"/>
      <c r="J189" s="140"/>
      <c r="K189" s="140"/>
      <c r="L189" s="140"/>
      <c r="M189" s="34" t="s">
        <v>239</v>
      </c>
      <c r="W189" s="37"/>
    </row>
    <row r="190" spans="1:23" x14ac:dyDescent="0.25">
      <c r="A190" s="35"/>
      <c r="B190" s="138"/>
      <c r="W190" s="37"/>
    </row>
    <row r="191" spans="1:23" x14ac:dyDescent="0.25">
      <c r="A191" s="35"/>
      <c r="B191" s="38" t="s">
        <v>241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</row>
    <row r="192" spans="1:23" x14ac:dyDescent="0.25">
      <c r="A192" s="35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37"/>
    </row>
    <row r="193" spans="1:23" x14ac:dyDescent="0.25">
      <c r="A193" s="35"/>
      <c r="B193" s="34" t="s">
        <v>242</v>
      </c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 t="s">
        <v>227</v>
      </c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W197" s="37"/>
    </row>
    <row r="198" spans="1:23" x14ac:dyDescent="0.25">
      <c r="A198" s="35"/>
      <c r="B198" s="34" t="s">
        <v>246</v>
      </c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W201" s="37"/>
    </row>
    <row r="202" spans="1:23" x14ac:dyDescent="0.25">
      <c r="A202" s="35"/>
      <c r="W202" s="37"/>
    </row>
    <row r="203" spans="1:23" x14ac:dyDescent="0.25">
      <c r="A203" s="35"/>
      <c r="B203" s="141" t="s">
        <v>245</v>
      </c>
      <c r="C203" s="141"/>
      <c r="D203" s="141"/>
      <c r="E203" s="141"/>
      <c r="F203" s="141"/>
      <c r="G203" s="141"/>
      <c r="H203" s="141"/>
      <c r="I203" s="141"/>
      <c r="J203" s="141"/>
      <c r="K203" s="141"/>
      <c r="Q203" s="141" t="s">
        <v>243</v>
      </c>
      <c r="R203" s="141"/>
      <c r="S203" s="141"/>
      <c r="T203" s="141"/>
      <c r="U203" s="141"/>
      <c r="V203" s="141"/>
      <c r="W203" s="37"/>
    </row>
    <row r="204" spans="1:23" x14ac:dyDescent="0.25">
      <c r="A204" s="35"/>
      <c r="B204" s="142"/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 t="s">
        <v>248</v>
      </c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/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 t="s">
        <v>247</v>
      </c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2"/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B211" s="142"/>
      <c r="C211" s="142"/>
      <c r="D211" s="142"/>
      <c r="E211" s="142"/>
      <c r="F211" s="142"/>
      <c r="G211" s="142"/>
      <c r="H211" s="142"/>
      <c r="I211" s="142"/>
      <c r="W211" s="37"/>
    </row>
    <row r="212" spans="1:23" x14ac:dyDescent="0.25">
      <c r="A212" s="35"/>
      <c r="B212" s="143" t="s">
        <v>244</v>
      </c>
      <c r="C212" s="142"/>
      <c r="D212" s="142"/>
      <c r="E212" s="142"/>
      <c r="F212" s="142"/>
      <c r="G212" s="142"/>
      <c r="H212" s="142"/>
      <c r="I212" s="142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35"/>
      <c r="W215" s="37"/>
    </row>
    <row r="216" spans="1:23" x14ac:dyDescent="0.25">
      <c r="A216" s="35"/>
      <c r="W216" s="37"/>
    </row>
    <row r="217" spans="1:23" x14ac:dyDescent="0.25">
      <c r="A217" s="134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35"/>
    </row>
  </sheetData>
  <sheetProtection algorithmName="SHA-512" hashValue="RKpaNWlGxbLu0CxPtnI89TwpMoQ/fqxRmlzmYPANXpLsyK8abpztoNYJh9wvCac3+dWEG9gnqGqV+6ArDQQ9eQ==" saltValue="xT/Q5q/KJba+fEZM0uPzGQ==" spinCount="100000" sheet="1" objects="1" scenarios="1"/>
  <mergeCells count="80">
    <mergeCell ref="B68:V68"/>
    <mergeCell ref="B69:V69"/>
    <mergeCell ref="G71:T71"/>
    <mergeCell ref="G73:T73"/>
    <mergeCell ref="B1:V1"/>
    <mergeCell ref="B2:V2"/>
    <mergeCell ref="I11:V11"/>
    <mergeCell ref="I13:V13"/>
    <mergeCell ref="I15:V15"/>
    <mergeCell ref="E6:I6"/>
    <mergeCell ref="E8:I8"/>
    <mergeCell ref="I17:V17"/>
    <mergeCell ref="I19:V19"/>
    <mergeCell ref="I21:V21"/>
    <mergeCell ref="I25:V25"/>
    <mergeCell ref="C42:U42"/>
    <mergeCell ref="I27:P27"/>
    <mergeCell ref="C43:U43"/>
    <mergeCell ref="C66:U66"/>
    <mergeCell ref="B46:V46"/>
    <mergeCell ref="C55:Q55"/>
    <mergeCell ref="C58:Q58"/>
    <mergeCell ref="C62:U62"/>
    <mergeCell ref="C54:T54"/>
    <mergeCell ref="I29:P29"/>
    <mergeCell ref="I31:V31"/>
    <mergeCell ref="I34:L34"/>
    <mergeCell ref="N34:Q34"/>
    <mergeCell ref="I36:V36"/>
    <mergeCell ref="I38:V38"/>
    <mergeCell ref="G111:K111"/>
    <mergeCell ref="R95:U95"/>
    <mergeCell ref="G87:K87"/>
    <mergeCell ref="P87:T87"/>
    <mergeCell ref="K89:M89"/>
    <mergeCell ref="R89:V89"/>
    <mergeCell ref="R93:U93"/>
    <mergeCell ref="G109:K109"/>
    <mergeCell ref="P158:V158"/>
    <mergeCell ref="C162:P162"/>
    <mergeCell ref="C164:P164"/>
    <mergeCell ref="C166:P166"/>
    <mergeCell ref="G144:S144"/>
    <mergeCell ref="B146:V146"/>
    <mergeCell ref="E147:I147"/>
    <mergeCell ref="E149:I149"/>
    <mergeCell ref="Q152:S152"/>
    <mergeCell ref="B154:V154"/>
    <mergeCell ref="E156:N156"/>
    <mergeCell ref="B203:K203"/>
    <mergeCell ref="Q203:V203"/>
    <mergeCell ref="F187:L187"/>
    <mergeCell ref="F189:L189"/>
    <mergeCell ref="B191:V191"/>
    <mergeCell ref="G75:T75"/>
    <mergeCell ref="D97:G97"/>
    <mergeCell ref="B99:V99"/>
    <mergeCell ref="B101:V101"/>
    <mergeCell ref="B105:V105"/>
    <mergeCell ref="G79:T79"/>
    <mergeCell ref="G81:T81"/>
    <mergeCell ref="G83:T83"/>
    <mergeCell ref="G77:T77"/>
    <mergeCell ref="G115:K115"/>
    <mergeCell ref="D118:G118"/>
    <mergeCell ref="R120:V120"/>
    <mergeCell ref="G131:S131"/>
    <mergeCell ref="G133:N133"/>
    <mergeCell ref="G135:N135"/>
    <mergeCell ref="G137:S137"/>
    <mergeCell ref="G140:J140"/>
    <mergeCell ref="L140:O140"/>
    <mergeCell ref="G142:S142"/>
    <mergeCell ref="C168:P168"/>
    <mergeCell ref="B178:U179"/>
    <mergeCell ref="B181:V181"/>
    <mergeCell ref="D183:P183"/>
    <mergeCell ref="E185:K185"/>
    <mergeCell ref="C170:P170"/>
    <mergeCell ref="C172:P172"/>
  </mergeCells>
  <dataValidations count="5">
    <dataValidation type="whole" allowBlank="1" showInputMessage="1" showErrorMessage="1" error="attenzione: inserito un numero diverso da 0 o 1" prompt="Inserire 1 in presenza di parte civile" sqref="T50" xr:uid="{00000000-0002-0000-0D00-000000000000}">
      <formula1>0</formula1>
      <formula2>1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R58" xr:uid="{00000000-0002-0000-0D00-000001000000}">
      <formula1>0</formula1>
      <formula2>IF(OR(R55=1),0,1)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55" xr:uid="{00000000-0002-0000-0D00-000002000000}">
      <formula1>0</formula1>
      <formula2>IF(OR(R58=1),0,1)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58" xr:uid="{00000000-0002-0000-0D00-000003000000}">
      <formula1>10</formula1>
      <formula2>IF(R58=1,19,10)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55" xr:uid="{00000000-0002-0000-0D00-000004000000}">
      <formula1>0</formula1>
      <formula2>IF(R55=1,9,0)</formula2>
    </dataValidation>
  </dataValidations>
  <hyperlinks>
    <hyperlink ref="V5" location="'ELENCO TABELLE'!A1" display="Torna all'Elenco Tabelle" xr:uid="{00000000-0004-0000-0D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7" max="16383" man="1"/>
    <brk id="14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3795" r:id="rId4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3795" r:id="rId4"/>
      </mc:Fallback>
    </mc:AlternateContent>
    <mc:AlternateContent xmlns:mc="http://schemas.openxmlformats.org/markup-compatibility/2006">
      <mc:Choice Requires="x14">
        <oleObject progId="Word.Picture.8" shapeId="33796" r:id="rId6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3796" r:id="rId6"/>
      </mc:Fallback>
    </mc:AlternateContent>
    <mc:AlternateContent xmlns:mc="http://schemas.openxmlformats.org/markup-compatibility/2006">
      <mc:Choice Requires="x14">
        <oleObject progId="Word.Picture.8" shapeId="33797" r:id="rId7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3797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243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121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122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8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149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ht="10.9" customHeight="1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ht="10.9" customHeight="1" x14ac:dyDescent="0.25">
      <c r="A42" s="35"/>
      <c r="W42" s="37"/>
    </row>
    <row r="43" spans="1:23" ht="31.5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426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69" t="s">
        <v>87</v>
      </c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1">
        <v>520</v>
      </c>
      <c r="W46" s="37"/>
    </row>
    <row r="47" spans="1:23" ht="5.25" customHeight="1" x14ac:dyDescent="0.25">
      <c r="A47" s="35"/>
      <c r="C47" s="72"/>
      <c r="V47" s="71"/>
      <c r="W47" s="37"/>
    </row>
    <row r="48" spans="1:23" ht="16.5" customHeight="1" x14ac:dyDescent="0.25">
      <c r="A48" s="35"/>
      <c r="C48" s="69" t="s">
        <v>27</v>
      </c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1">
        <f>+V44+V46</f>
        <v>946</v>
      </c>
      <c r="W48" s="37"/>
    </row>
    <row r="49" spans="1:23" ht="5.25" customHeight="1" x14ac:dyDescent="0.25">
      <c r="A49" s="35"/>
      <c r="C49" s="72"/>
      <c r="V49" s="71"/>
      <c r="W49" s="37"/>
    </row>
    <row r="50" spans="1:23" ht="16.5" customHeight="1" x14ac:dyDescent="0.25">
      <c r="A50" s="35"/>
      <c r="C50" s="69" t="s">
        <v>26</v>
      </c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1">
        <f>+V48/3</f>
        <v>315.33333333333331</v>
      </c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68" t="s">
        <v>0</v>
      </c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70">
        <f>+V48-V50</f>
        <v>630.66666666666674</v>
      </c>
      <c r="W52" s="37"/>
    </row>
    <row r="53" spans="1:23" ht="5.25" customHeight="1" x14ac:dyDescent="0.25">
      <c r="A53" s="35"/>
      <c r="C53" s="72"/>
      <c r="V53" s="71"/>
      <c r="W53" s="37"/>
    </row>
    <row r="54" spans="1:23" ht="16.5" customHeight="1" x14ac:dyDescent="0.25">
      <c r="A54" s="35"/>
      <c r="C54" s="171" t="s">
        <v>92</v>
      </c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75">
        <v>630</v>
      </c>
      <c r="W54" s="37"/>
    </row>
    <row r="55" spans="1:23" ht="10.9" customHeight="1" x14ac:dyDescent="0.25">
      <c r="A55" s="35"/>
      <c r="W55" s="37"/>
    </row>
    <row r="56" spans="1:23" ht="16.5" customHeight="1" x14ac:dyDescent="0.25">
      <c r="A56" s="35"/>
      <c r="C56" s="86" t="s">
        <v>264</v>
      </c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152"/>
      <c r="S56" s="152"/>
      <c r="T56" s="152"/>
      <c r="U56" s="152"/>
      <c r="W56" s="37"/>
    </row>
    <row r="57" spans="1:23" ht="16.5" customHeight="1" x14ac:dyDescent="0.25">
      <c r="A57" s="35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152"/>
      <c r="S57" s="152"/>
      <c r="T57" s="79"/>
      <c r="U57" s="152"/>
      <c r="V57" s="80">
        <f>IF(T57=1,250,0)</f>
        <v>0</v>
      </c>
      <c r="W57" s="37"/>
    </row>
    <row r="58" spans="1:23" ht="13.5" customHeight="1" x14ac:dyDescent="0.25">
      <c r="A58" s="35"/>
      <c r="C58" s="81" t="s">
        <v>126</v>
      </c>
      <c r="W58" s="37"/>
    </row>
    <row r="59" spans="1:23" x14ac:dyDescent="0.25">
      <c r="A59" s="35"/>
      <c r="W59" s="37"/>
    </row>
    <row r="60" spans="1:23" ht="16.5" customHeight="1" x14ac:dyDescent="0.25">
      <c r="A60" s="35"/>
      <c r="B60" s="76" t="s">
        <v>28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37"/>
    </row>
    <row r="61" spans="1:23" ht="5.25" customHeight="1" x14ac:dyDescent="0.25">
      <c r="A61" s="35"/>
      <c r="C61" s="43"/>
      <c r="V61" s="44"/>
      <c r="W61" s="37"/>
    </row>
    <row r="62" spans="1:23" x14ac:dyDescent="0.25">
      <c r="A62" s="35"/>
      <c r="B62" s="77" t="s">
        <v>36</v>
      </c>
      <c r="W62" s="37"/>
    </row>
    <row r="63" spans="1:23" ht="5.25" customHeight="1" x14ac:dyDescent="0.25">
      <c r="A63" s="35"/>
      <c r="C63" s="43"/>
      <c r="V63" s="44"/>
      <c r="W63" s="37"/>
    </row>
    <row r="64" spans="1:23" ht="16.5" customHeight="1" x14ac:dyDescent="0.25">
      <c r="A64" s="35"/>
      <c r="B64" s="78" t="s">
        <v>32</v>
      </c>
      <c r="C64" s="43" t="s">
        <v>146</v>
      </c>
      <c r="T64" s="79"/>
      <c r="V64" s="80">
        <f>IF(T64=1,+(V$54+V$57)*20%,0)</f>
        <v>0</v>
      </c>
      <c r="W64" s="37"/>
    </row>
    <row r="65" spans="1:25" ht="13.5" customHeight="1" x14ac:dyDescent="0.25">
      <c r="A65" s="35"/>
      <c r="C65" s="81" t="s">
        <v>190</v>
      </c>
      <c r="V65" s="44"/>
      <c r="W65" s="37"/>
    </row>
    <row r="66" spans="1:25" ht="5.25" customHeight="1" x14ac:dyDescent="0.25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5" s="83" customFormat="1" ht="16.5" customHeight="1" x14ac:dyDescent="0.25">
      <c r="A67" s="82"/>
      <c r="B67" s="78" t="s">
        <v>33</v>
      </c>
      <c r="C67" s="43" t="s">
        <v>29</v>
      </c>
      <c r="W67" s="84"/>
      <c r="Y67" s="34"/>
    </row>
    <row r="68" spans="1:25" ht="13.5" customHeight="1" x14ac:dyDescent="0.25">
      <c r="A68" s="35"/>
      <c r="C68" s="81" t="s">
        <v>37</v>
      </c>
      <c r="V68" s="44"/>
      <c r="W68" s="37"/>
    </row>
    <row r="69" spans="1:25" s="83" customFormat="1" ht="16.5" customHeight="1" x14ac:dyDescent="0.25">
      <c r="A69" s="82"/>
      <c r="B69" s="85" t="s">
        <v>34</v>
      </c>
      <c r="C69" s="86" t="s">
        <v>30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79"/>
      <c r="V70" s="80">
        <f>IF(T70=1,+(V$54+V$57)*25%,0)</f>
        <v>0</v>
      </c>
      <c r="W70" s="84"/>
    </row>
    <row r="71" spans="1:25" s="83" customFormat="1" ht="16.5" customHeight="1" x14ac:dyDescent="0.25">
      <c r="A71" s="82"/>
      <c r="B71" s="85" t="s">
        <v>35</v>
      </c>
      <c r="C71" s="86" t="s">
        <v>260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46"/>
      <c r="V71" s="44"/>
      <c r="W71" s="84"/>
    </row>
    <row r="72" spans="1:25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34"/>
      <c r="V72" s="44"/>
      <c r="W72" s="84"/>
    </row>
    <row r="73" spans="1:25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79"/>
      <c r="V73" s="80">
        <f>IF(T73=1,+(V$54+V$57)*15%,0)</f>
        <v>0</v>
      </c>
      <c r="W73" s="84"/>
    </row>
    <row r="74" spans="1:25" ht="13.5" customHeight="1" x14ac:dyDescent="0.25">
      <c r="A74" s="35"/>
      <c r="C74" s="81" t="s">
        <v>249</v>
      </c>
      <c r="V74" s="44"/>
      <c r="W74" s="37"/>
    </row>
    <row r="75" spans="1:25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5" s="83" customFormat="1" ht="18" customHeight="1" x14ac:dyDescent="0.25">
      <c r="A76" s="82"/>
      <c r="B76" s="78" t="s">
        <v>38</v>
      </c>
      <c r="C76" s="43" t="s">
        <v>31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T76" s="34"/>
      <c r="V76" s="44"/>
      <c r="W76" s="84"/>
    </row>
    <row r="77" spans="1:25" ht="26.25" customHeight="1" x14ac:dyDescent="0.25">
      <c r="A77" s="35"/>
      <c r="C77" s="89" t="s">
        <v>307</v>
      </c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V77" s="44"/>
      <c r="W77" s="37"/>
      <c r="X77" s="83"/>
    </row>
    <row r="78" spans="1:25" s="83" customFormat="1" ht="18" customHeight="1" x14ac:dyDescent="0.25">
      <c r="A78" s="82"/>
      <c r="B78" s="85" t="s">
        <v>39</v>
      </c>
      <c r="C78" s="86" t="s">
        <v>153</v>
      </c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90"/>
      <c r="T78" s="79"/>
      <c r="V78" s="80">
        <f>IF(AND(R78=1,T78&lt;10,T78&gt;0),+(V$54+V$57)*30%*T78,0)</f>
        <v>0</v>
      </c>
      <c r="W78" s="84"/>
    </row>
    <row r="79" spans="1:25" ht="13.5" customHeight="1" x14ac:dyDescent="0.25">
      <c r="A79" s="35"/>
      <c r="C79" s="81" t="s">
        <v>198</v>
      </c>
      <c r="V79" s="44"/>
      <c r="W79" s="37"/>
    </row>
    <row r="80" spans="1:25" ht="5.25" customHeight="1" x14ac:dyDescent="0.25">
      <c r="A80" s="35"/>
      <c r="C80" s="43"/>
      <c r="V80" s="44"/>
      <c r="W80" s="37"/>
    </row>
    <row r="81" spans="1:28" s="83" customFormat="1" ht="18" customHeight="1" x14ac:dyDescent="0.25">
      <c r="A81" s="82"/>
      <c r="B81" s="85" t="s">
        <v>40</v>
      </c>
      <c r="C81" s="86" t="s">
        <v>152</v>
      </c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90"/>
      <c r="T81" s="79"/>
      <c r="V81" s="80">
        <f>IF(AND(R81=1,T81&lt;20,T81&gt;9),+(V54+V57)*20%*T81,0)</f>
        <v>0</v>
      </c>
      <c r="W81" s="84"/>
      <c r="Y81" s="98"/>
    </row>
    <row r="82" spans="1:28" ht="13.5" customHeight="1" x14ac:dyDescent="0.25">
      <c r="A82" s="35"/>
      <c r="C82" s="81" t="s">
        <v>197</v>
      </c>
      <c r="V82" s="44"/>
      <c r="W82" s="37"/>
    </row>
    <row r="83" spans="1:28" ht="5.25" customHeight="1" x14ac:dyDescent="0.25">
      <c r="A83" s="35"/>
      <c r="B83" s="63"/>
      <c r="C83" s="64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5"/>
      <c r="W83" s="37"/>
    </row>
    <row r="84" spans="1:28" s="83" customFormat="1" ht="18" customHeight="1" x14ac:dyDescent="0.25">
      <c r="A84" s="82"/>
      <c r="C84" s="92" t="s">
        <v>43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3">
        <f>+V54+V57+V64+V70+V73+V78+V81</f>
        <v>630</v>
      </c>
      <c r="W84" s="84"/>
    </row>
    <row r="85" spans="1:28" ht="5.25" customHeight="1" x14ac:dyDescent="0.25">
      <c r="A85" s="35"/>
      <c r="C85" s="43"/>
      <c r="V85" s="44"/>
      <c r="W85" s="37"/>
    </row>
    <row r="86" spans="1:28" s="83" customFormat="1" ht="27" customHeight="1" x14ac:dyDescent="0.25">
      <c r="A86" s="82"/>
      <c r="B86" s="95" t="s">
        <v>60</v>
      </c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84"/>
    </row>
    <row r="87" spans="1:28" ht="5.25" customHeight="1" thickBot="1" x14ac:dyDescent="0.3">
      <c r="A87" s="35"/>
      <c r="C87" s="43"/>
      <c r="V87" s="44"/>
      <c r="W87" s="37"/>
    </row>
    <row r="88" spans="1:28" s="83" customFormat="1" ht="18" customHeight="1" thickBot="1" x14ac:dyDescent="0.3">
      <c r="A88" s="82"/>
      <c r="C88" s="92" t="s">
        <v>66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7">
        <f>IF(V54+V57+V64+V70+V73&gt;1260.67,1260.67+V78+V81,V54+V57+V64+V70+V73+V78+V81)</f>
        <v>630</v>
      </c>
      <c r="W88" s="84"/>
      <c r="Y88" s="98"/>
      <c r="AB88" s="91"/>
    </row>
    <row r="89" spans="1:28" x14ac:dyDescent="0.25">
      <c r="A89" s="35"/>
      <c r="W89" s="37"/>
    </row>
    <row r="90" spans="1:28" ht="5.25" customHeight="1" x14ac:dyDescent="0.25">
      <c r="A90" s="35"/>
      <c r="B90" s="63"/>
      <c r="C90" s="64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5"/>
      <c r="W90" s="37"/>
    </row>
    <row r="91" spans="1:28" s="100" customFormat="1" ht="6" customHeight="1" x14ac:dyDescent="0.2">
      <c r="A91" s="99"/>
      <c r="W91" s="101"/>
    </row>
    <row r="92" spans="1:28" s="100" customFormat="1" ht="16.5" customHeight="1" x14ac:dyDescent="0.2">
      <c r="A92" s="99"/>
      <c r="C92" s="92" t="s">
        <v>61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102"/>
      <c r="W92" s="101"/>
    </row>
    <row r="93" spans="1:28" s="83" customFormat="1" ht="12.75" customHeight="1" x14ac:dyDescent="0.25">
      <c r="A93" s="103"/>
      <c r="B93" s="104"/>
      <c r="C93" s="104"/>
      <c r="D93" s="105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6"/>
    </row>
    <row r="94" spans="1:28" ht="18.75" x14ac:dyDescent="0.3">
      <c r="A94" s="31"/>
      <c r="B94" s="32" t="s">
        <v>199</v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3"/>
    </row>
    <row r="95" spans="1:28" x14ac:dyDescent="0.25">
      <c r="A95" s="35"/>
      <c r="B95" s="107" t="s">
        <v>206</v>
      </c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37"/>
    </row>
    <row r="96" spans="1:28" x14ac:dyDescent="0.25">
      <c r="A96" s="35"/>
      <c r="W96" s="37"/>
    </row>
    <row r="97" spans="1:23" x14ac:dyDescent="0.25">
      <c r="A97" s="35"/>
      <c r="B97" s="34" t="s">
        <v>200</v>
      </c>
      <c r="G97" s="108">
        <f>+I26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x14ac:dyDescent="0.25">
      <c r="A98" s="35"/>
      <c r="W98" s="37"/>
    </row>
    <row r="99" spans="1:23" x14ac:dyDescent="0.25">
      <c r="A99" s="35"/>
      <c r="B99" s="34" t="s">
        <v>201</v>
      </c>
      <c r="F99" s="34">
        <v>1</v>
      </c>
      <c r="G99" s="108">
        <f>+I12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2</v>
      </c>
      <c r="G101" s="108">
        <f>I14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3</v>
      </c>
      <c r="G103" s="108">
        <f>I16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4</v>
      </c>
      <c r="G105" s="108">
        <f>+I18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5</v>
      </c>
      <c r="G107" s="108">
        <f>+I20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ht="5.25" customHeight="1" x14ac:dyDescent="0.25">
      <c r="A108" s="35"/>
      <c r="W108" s="37"/>
    </row>
    <row r="109" spans="1:23" x14ac:dyDescent="0.25">
      <c r="A109" s="35"/>
      <c r="F109" s="34">
        <v>6</v>
      </c>
      <c r="G109" s="108">
        <f>+I22</f>
        <v>0</v>
      </c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10"/>
      <c r="W109" s="37"/>
    </row>
    <row r="110" spans="1:23" x14ac:dyDescent="0.25">
      <c r="A110" s="35"/>
      <c r="W110" s="37"/>
    </row>
    <row r="111" spans="1:23" x14ac:dyDescent="0.25">
      <c r="A111" s="35"/>
      <c r="B111" s="34" t="s">
        <v>202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203</v>
      </c>
      <c r="E113" s="46" t="str">
        <f>+B7</f>
        <v>RG NR</v>
      </c>
      <c r="G113" s="111">
        <f>+E7</f>
        <v>0</v>
      </c>
      <c r="H113" s="109"/>
      <c r="I113" s="109"/>
      <c r="J113" s="109"/>
      <c r="K113" s="110"/>
      <c r="M113" s="46" t="str">
        <f>+B9</f>
        <v>RG GIP/GUP</v>
      </c>
      <c r="P113" s="111">
        <f>+E9</f>
        <v>0</v>
      </c>
      <c r="Q113" s="109"/>
      <c r="R113" s="109"/>
      <c r="S113" s="109"/>
      <c r="T113" s="110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204</v>
      </c>
      <c r="K115" s="52"/>
      <c r="L115" s="53"/>
      <c r="M115" s="54"/>
      <c r="O115" s="34" t="s">
        <v>205</v>
      </c>
      <c r="R115" s="52"/>
      <c r="S115" s="53"/>
      <c r="T115" s="53"/>
      <c r="U115" s="53"/>
      <c r="V115" s="54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258</v>
      </c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256</v>
      </c>
      <c r="R119" s="112"/>
      <c r="S119" s="113"/>
      <c r="T119" s="113"/>
      <c r="U119" s="114"/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34" t="s">
        <v>257</v>
      </c>
      <c r="R121" s="112"/>
      <c r="S121" s="113"/>
      <c r="T121" s="113"/>
      <c r="U121" s="114"/>
      <c r="W121" s="37"/>
    </row>
    <row r="122" spans="1:23" ht="5.25" customHeight="1" x14ac:dyDescent="0.25">
      <c r="A122" s="35"/>
      <c r="C122" s="43"/>
      <c r="E122" s="115"/>
      <c r="F122" s="115"/>
      <c r="G122" s="115"/>
      <c r="H122" s="115"/>
      <c r="V122" s="44"/>
      <c r="W122" s="37"/>
    </row>
    <row r="123" spans="1:23" x14ac:dyDescent="0.25">
      <c r="A123" s="35"/>
      <c r="B123" s="34" t="s">
        <v>253</v>
      </c>
      <c r="D123" s="47"/>
      <c r="E123" s="48"/>
      <c r="F123" s="48"/>
      <c r="G123" s="49"/>
      <c r="W123" s="37"/>
    </row>
    <row r="124" spans="1:23" x14ac:dyDescent="0.25">
      <c r="A124" s="35"/>
      <c r="W124" s="37"/>
    </row>
    <row r="125" spans="1:23" x14ac:dyDescent="0.25">
      <c r="A125" s="35"/>
      <c r="B125" s="38" t="s">
        <v>99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</row>
    <row r="126" spans="1:23" x14ac:dyDescent="0.25">
      <c r="A126" s="35"/>
      <c r="W126" s="37"/>
    </row>
    <row r="127" spans="1:23" ht="32.25" customHeight="1" x14ac:dyDescent="0.25">
      <c r="A127" s="35"/>
      <c r="B127" s="86" t="s">
        <v>207</v>
      </c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37"/>
    </row>
    <row r="128" spans="1:23" ht="5.25" customHeight="1" x14ac:dyDescent="0.25">
      <c r="A128" s="35"/>
      <c r="C128" s="43"/>
      <c r="V128" s="44"/>
      <c r="W128" s="37"/>
    </row>
    <row r="129" spans="1:23" x14ac:dyDescent="0.25">
      <c r="A129" s="35"/>
      <c r="B129" s="116" t="s">
        <v>208</v>
      </c>
      <c r="W129" s="37"/>
    </row>
    <row r="130" spans="1:23" x14ac:dyDescent="0.25">
      <c r="A130" s="35"/>
      <c r="W130" s="37"/>
    </row>
    <row r="131" spans="1:23" x14ac:dyDescent="0.25">
      <c r="A131" s="35"/>
      <c r="B131" s="38" t="s">
        <v>100</v>
      </c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</row>
    <row r="132" spans="1:23" x14ac:dyDescent="0.25">
      <c r="A132" s="35"/>
      <c r="W132" s="37"/>
    </row>
    <row r="133" spans="1:23" x14ac:dyDescent="0.25">
      <c r="A133" s="35"/>
      <c r="B133" s="116" t="s">
        <v>210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211</v>
      </c>
      <c r="G135" s="117">
        <f>+V88</f>
        <v>630</v>
      </c>
      <c r="H135" s="160"/>
      <c r="I135" s="160"/>
      <c r="J135" s="160"/>
      <c r="K135" s="161"/>
      <c r="L135" s="34" t="s">
        <v>215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212</v>
      </c>
      <c r="G137" s="120"/>
      <c r="H137" s="162"/>
      <c r="I137" s="162"/>
      <c r="J137" s="162"/>
      <c r="K137" s="163"/>
      <c r="L137" s="34" t="s">
        <v>214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209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 t="s">
        <v>212</v>
      </c>
      <c r="G141" s="117">
        <f>+V92</f>
        <v>0</v>
      </c>
      <c r="H141" s="160"/>
      <c r="I141" s="160"/>
      <c r="J141" s="160"/>
      <c r="K141" s="161"/>
      <c r="L141" s="34" t="s">
        <v>213</v>
      </c>
      <c r="W141" s="37"/>
    </row>
    <row r="142" spans="1:23" ht="5.25" customHeight="1" x14ac:dyDescent="0.25">
      <c r="A142" s="35"/>
      <c r="C142" s="43"/>
      <c r="V142" s="44"/>
      <c r="W142" s="37"/>
    </row>
    <row r="143" spans="1:23" x14ac:dyDescent="0.25">
      <c r="A143" s="35"/>
      <c r="B143" s="116"/>
      <c r="W143" s="37"/>
    </row>
    <row r="144" spans="1:23" x14ac:dyDescent="0.25">
      <c r="A144" s="35"/>
      <c r="B144" s="116" t="s">
        <v>216</v>
      </c>
      <c r="D144" s="148"/>
      <c r="E144" s="124"/>
      <c r="F144" s="124"/>
      <c r="G144" s="125"/>
      <c r="W144" s="37"/>
    </row>
    <row r="145" spans="1:23" x14ac:dyDescent="0.25">
      <c r="A145" s="35"/>
      <c r="B145" s="116"/>
      <c r="R145" s="126"/>
      <c r="S145" s="126"/>
      <c r="T145" s="126"/>
      <c r="U145" s="126"/>
      <c r="V145" s="126"/>
      <c r="W145" s="37"/>
    </row>
    <row r="146" spans="1:23" x14ac:dyDescent="0.25">
      <c r="A146" s="35"/>
      <c r="B146" s="116"/>
      <c r="R146" s="127" t="s">
        <v>217</v>
      </c>
      <c r="S146" s="127"/>
      <c r="T146" s="127"/>
      <c r="U146" s="127"/>
      <c r="V146" s="127"/>
      <c r="W146" s="37"/>
    </row>
    <row r="147" spans="1:23" x14ac:dyDescent="0.25">
      <c r="A147" s="35"/>
      <c r="B147" s="116"/>
      <c r="W147" s="37"/>
    </row>
    <row r="148" spans="1:23" ht="5.25" customHeight="1" x14ac:dyDescent="0.25">
      <c r="A148" s="35"/>
      <c r="B148" s="63"/>
      <c r="C148" s="64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5"/>
      <c r="W148" s="37"/>
    </row>
    <row r="149" spans="1:23" x14ac:dyDescent="0.25">
      <c r="A149" s="35"/>
      <c r="B149" s="116"/>
      <c r="W149" s="37"/>
    </row>
    <row r="150" spans="1:23" x14ac:dyDescent="0.25">
      <c r="A150" s="35"/>
      <c r="B150" s="46" t="s">
        <v>218</v>
      </c>
      <c r="C150" s="46"/>
      <c r="D150" s="128" t="s">
        <v>219</v>
      </c>
      <c r="W150" s="37"/>
    </row>
    <row r="151" spans="1:23" x14ac:dyDescent="0.25">
      <c r="A151" s="35"/>
      <c r="D151" s="128" t="s">
        <v>220</v>
      </c>
      <c r="W151" s="37"/>
    </row>
    <row r="152" spans="1:23" x14ac:dyDescent="0.25">
      <c r="A152" s="35"/>
      <c r="D152" s="128" t="s">
        <v>221</v>
      </c>
      <c r="W152" s="37"/>
    </row>
    <row r="153" spans="1:23" x14ac:dyDescent="0.25">
      <c r="A153" s="35"/>
      <c r="D153" s="128" t="s">
        <v>222</v>
      </c>
      <c r="W153" s="37"/>
    </row>
    <row r="154" spans="1:23" x14ac:dyDescent="0.25">
      <c r="A154" s="35"/>
      <c r="D154" s="128" t="s">
        <v>223</v>
      </c>
      <c r="W154" s="37"/>
    </row>
    <row r="155" spans="1:23" x14ac:dyDescent="0.25">
      <c r="A155" s="35"/>
      <c r="D155" s="128"/>
      <c r="W155" s="37"/>
    </row>
    <row r="156" spans="1:23" x14ac:dyDescent="0.25">
      <c r="A156" s="35"/>
      <c r="B156" s="129" t="s">
        <v>50</v>
      </c>
      <c r="T156" s="50"/>
      <c r="U156" s="50"/>
      <c r="V156" s="50"/>
      <c r="W156" s="37"/>
    </row>
    <row r="157" spans="1:23" x14ac:dyDescent="0.25">
      <c r="A157" s="35"/>
      <c r="B157" s="130" t="s">
        <v>48</v>
      </c>
      <c r="G157" s="108">
        <f>+G97</f>
        <v>0</v>
      </c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1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47</v>
      </c>
      <c r="G159" s="108">
        <f>I28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51</v>
      </c>
      <c r="G161" s="111">
        <f>+I30</f>
        <v>0</v>
      </c>
      <c r="H161" s="109"/>
      <c r="I161" s="109"/>
      <c r="J161" s="109"/>
      <c r="K161" s="109"/>
      <c r="L161" s="109"/>
      <c r="M161" s="109"/>
      <c r="N161" s="110"/>
      <c r="O161" s="50"/>
      <c r="P161" s="50"/>
      <c r="Q161" s="50"/>
      <c r="R161" s="50"/>
      <c r="S161" s="50"/>
      <c r="V161" s="50"/>
      <c r="W161" s="37"/>
    </row>
    <row r="162" spans="1:23" ht="6" customHeight="1" x14ac:dyDescent="0.25">
      <c r="A162" s="35"/>
      <c r="B162" s="13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x14ac:dyDescent="0.25">
      <c r="A163" s="35"/>
      <c r="B163" s="130" t="s">
        <v>52</v>
      </c>
      <c r="G163" s="108">
        <f>I32</f>
        <v>0</v>
      </c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10"/>
      <c r="V163" s="50"/>
      <c r="W163" s="37"/>
    </row>
    <row r="164" spans="1:23" x14ac:dyDescent="0.25">
      <c r="A164" s="35"/>
      <c r="B164" s="130"/>
      <c r="G164" s="59" t="s">
        <v>53</v>
      </c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54</v>
      </c>
      <c r="G166" s="149">
        <f>+I35</f>
        <v>0</v>
      </c>
      <c r="H166" s="132"/>
      <c r="I166" s="132"/>
      <c r="J166" s="133"/>
      <c r="K166" s="50"/>
      <c r="L166" s="149">
        <f>+N35</f>
        <v>0</v>
      </c>
      <c r="M166" s="132"/>
      <c r="N166" s="132"/>
      <c r="O166" s="133"/>
      <c r="P166" s="50"/>
      <c r="Q166" s="50"/>
      <c r="R166" s="50"/>
      <c r="S166" s="5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55</v>
      </c>
      <c r="G168" s="108">
        <f>I37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6" customHeight="1" x14ac:dyDescent="0.25">
      <c r="A169" s="35"/>
      <c r="B169" s="13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V169" s="50"/>
      <c r="W169" s="37"/>
    </row>
    <row r="170" spans="1:23" x14ac:dyDescent="0.25">
      <c r="A170" s="35"/>
      <c r="B170" s="130" t="s">
        <v>56</v>
      </c>
      <c r="G170" s="108">
        <f>+I39</f>
        <v>0</v>
      </c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10"/>
      <c r="V170" s="50"/>
      <c r="W170" s="37"/>
    </row>
    <row r="171" spans="1:23" ht="12.75" customHeight="1" x14ac:dyDescent="0.25">
      <c r="A171" s="134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35"/>
    </row>
    <row r="172" spans="1:23" x14ac:dyDescent="0.25">
      <c r="A172" s="31"/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33"/>
    </row>
    <row r="173" spans="1:23" x14ac:dyDescent="0.25">
      <c r="A173" s="35"/>
      <c r="B173" s="46" t="str">
        <f>+E113</f>
        <v>RG NR</v>
      </c>
      <c r="E173" s="108">
        <f>+G113</f>
        <v>0</v>
      </c>
      <c r="F173" s="109"/>
      <c r="G173" s="109"/>
      <c r="H173" s="109"/>
      <c r="I173" s="110"/>
      <c r="W173" s="37"/>
    </row>
    <row r="174" spans="1:23" ht="5.25" customHeight="1" x14ac:dyDescent="0.25">
      <c r="A174" s="35"/>
      <c r="C174" s="43"/>
      <c r="V174" s="44"/>
      <c r="W174" s="37"/>
    </row>
    <row r="175" spans="1:23" x14ac:dyDescent="0.25">
      <c r="A175" s="35"/>
      <c r="B175" s="46" t="str">
        <f>+M113</f>
        <v>RG GIP/GUP</v>
      </c>
      <c r="E175" s="108">
        <f>+P113</f>
        <v>0</v>
      </c>
      <c r="F175" s="109"/>
      <c r="G175" s="109"/>
      <c r="H175" s="109"/>
      <c r="I175" s="110"/>
      <c r="W175" s="37"/>
    </row>
    <row r="176" spans="1:23" x14ac:dyDescent="0.25">
      <c r="A176" s="35"/>
      <c r="W176" s="37"/>
    </row>
    <row r="177" spans="1:23" ht="6" customHeight="1" x14ac:dyDescent="0.25">
      <c r="A177" s="35"/>
      <c r="B177" s="13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37"/>
    </row>
    <row r="178" spans="1:23" ht="17.25" x14ac:dyDescent="0.3">
      <c r="A178" s="35"/>
      <c r="H178" s="137" t="s">
        <v>224</v>
      </c>
      <c r="J178" s="137"/>
      <c r="K178" s="137"/>
      <c r="L178" s="137"/>
      <c r="M178" s="137"/>
      <c r="N178" s="137"/>
      <c r="O178" s="137"/>
      <c r="P178" s="137"/>
      <c r="Q178" s="108">
        <f>K115</f>
        <v>0</v>
      </c>
      <c r="R178" s="109"/>
      <c r="S178" s="110"/>
      <c r="W178" s="37"/>
    </row>
    <row r="179" spans="1:23" x14ac:dyDescent="0.25">
      <c r="A179" s="35"/>
      <c r="W179" s="37"/>
    </row>
    <row r="180" spans="1:23" x14ac:dyDescent="0.25">
      <c r="A180" s="35"/>
      <c r="B180" s="76" t="s">
        <v>225</v>
      </c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226</v>
      </c>
      <c r="E182" s="108">
        <f>R115</f>
        <v>0</v>
      </c>
      <c r="F182" s="109"/>
      <c r="G182" s="109"/>
      <c r="H182" s="109"/>
      <c r="I182" s="109"/>
      <c r="J182" s="109"/>
      <c r="K182" s="109"/>
      <c r="L182" s="109"/>
      <c r="M182" s="109"/>
      <c r="N182" s="110"/>
      <c r="W182" s="37"/>
    </row>
    <row r="183" spans="1:23" x14ac:dyDescent="0.25">
      <c r="A183" s="35"/>
      <c r="W183" s="37"/>
    </row>
    <row r="184" spans="1:23" x14ac:dyDescent="0.25">
      <c r="A184" s="35"/>
      <c r="B184" s="34" t="s">
        <v>234</v>
      </c>
      <c r="P184" s="108">
        <f>G97</f>
        <v>0</v>
      </c>
      <c r="Q184" s="109"/>
      <c r="R184" s="109"/>
      <c r="S184" s="109"/>
      <c r="T184" s="109"/>
      <c r="U184" s="109"/>
      <c r="V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 t="s">
        <v>228</v>
      </c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1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2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3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4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5</v>
      </c>
      <c r="C196" s="111">
        <f>+G107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>
        <v>6</v>
      </c>
      <c r="C198" s="111">
        <f>+G109</f>
        <v>0</v>
      </c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5"/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34" t="s">
        <v>229</v>
      </c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x14ac:dyDescent="0.25">
      <c r="A202" s="35"/>
      <c r="B202" s="116" t="s">
        <v>230</v>
      </c>
      <c r="W202" s="37"/>
    </row>
    <row r="203" spans="1:23" x14ac:dyDescent="0.25">
      <c r="A203" s="35"/>
      <c r="B203" s="116" t="s">
        <v>231</v>
      </c>
      <c r="W203" s="37"/>
    </row>
    <row r="204" spans="1:23" ht="15.6" customHeight="1" x14ac:dyDescent="0.25">
      <c r="A204" s="35"/>
      <c r="B204" s="86" t="s">
        <v>232</v>
      </c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W204" s="37"/>
    </row>
    <row r="205" spans="1:23" x14ac:dyDescent="0.25">
      <c r="A205" s="35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W205" s="37"/>
    </row>
    <row r="206" spans="1:23" x14ac:dyDescent="0.25">
      <c r="A206" s="35"/>
      <c r="B206" s="138"/>
      <c r="W206" s="37"/>
    </row>
    <row r="207" spans="1:23" x14ac:dyDescent="0.25">
      <c r="A207" s="35"/>
      <c r="B207" s="38" t="s">
        <v>240</v>
      </c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7"/>
    </row>
    <row r="208" spans="1:23" x14ac:dyDescent="0.25">
      <c r="A208" s="35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37"/>
    </row>
    <row r="209" spans="1:23" x14ac:dyDescent="0.25">
      <c r="A209" s="35"/>
      <c r="B209" s="138" t="s">
        <v>233</v>
      </c>
      <c r="C209" s="138"/>
      <c r="D209" s="108">
        <f>G97</f>
        <v>0</v>
      </c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10"/>
      <c r="Q209" s="138"/>
      <c r="R209" s="138"/>
      <c r="S209" s="138"/>
      <c r="T209" s="138"/>
      <c r="U209" s="138"/>
      <c r="V209" s="138"/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235</v>
      </c>
      <c r="E211" s="140"/>
      <c r="F211" s="140"/>
      <c r="G211" s="140"/>
      <c r="H211" s="140"/>
      <c r="I211" s="140"/>
      <c r="J211" s="140"/>
      <c r="K211" s="140"/>
      <c r="L211" s="34" t="s">
        <v>236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238</v>
      </c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ht="22.5" customHeight="1" x14ac:dyDescent="0.25">
      <c r="A215" s="35"/>
      <c r="B215" s="34" t="s">
        <v>237</v>
      </c>
      <c r="F215" s="140"/>
      <c r="G215" s="140"/>
      <c r="H215" s="140"/>
      <c r="I215" s="140"/>
      <c r="J215" s="140"/>
      <c r="K215" s="140"/>
      <c r="L215" s="140"/>
      <c r="M215" s="34" t="s">
        <v>239</v>
      </c>
      <c r="W215" s="37"/>
    </row>
    <row r="216" spans="1:23" x14ac:dyDescent="0.25">
      <c r="A216" s="35"/>
      <c r="B216" s="138"/>
      <c r="W216" s="37"/>
    </row>
    <row r="217" spans="1:23" x14ac:dyDescent="0.25">
      <c r="A217" s="35"/>
      <c r="B217" s="38" t="s">
        <v>241</v>
      </c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</row>
    <row r="218" spans="1:23" x14ac:dyDescent="0.25">
      <c r="A218" s="35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37"/>
    </row>
    <row r="219" spans="1:23" x14ac:dyDescent="0.25">
      <c r="A219" s="35"/>
      <c r="B219" s="34" t="s">
        <v>242</v>
      </c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B221" s="34" t="s">
        <v>227</v>
      </c>
      <c r="W221" s="37"/>
    </row>
    <row r="222" spans="1:23" ht="6" customHeight="1" x14ac:dyDescent="0.25">
      <c r="A222" s="35"/>
      <c r="B222" s="13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37"/>
    </row>
    <row r="223" spans="1:23" x14ac:dyDescent="0.25">
      <c r="A223" s="35"/>
      <c r="W223" s="37"/>
    </row>
    <row r="224" spans="1:23" x14ac:dyDescent="0.25">
      <c r="A224" s="35"/>
      <c r="B224" s="34" t="s">
        <v>246</v>
      </c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W227" s="37"/>
    </row>
    <row r="228" spans="1:23" x14ac:dyDescent="0.25">
      <c r="A228" s="35"/>
      <c r="W228" s="37"/>
    </row>
    <row r="229" spans="1:23" x14ac:dyDescent="0.25">
      <c r="A229" s="35"/>
      <c r="B229" s="141" t="s">
        <v>245</v>
      </c>
      <c r="C229" s="141"/>
      <c r="D229" s="141"/>
      <c r="E229" s="141"/>
      <c r="F229" s="141"/>
      <c r="G229" s="141"/>
      <c r="H229" s="141"/>
      <c r="I229" s="141"/>
      <c r="J229" s="141"/>
      <c r="K229" s="141"/>
      <c r="Q229" s="141" t="s">
        <v>243</v>
      </c>
      <c r="R229" s="141"/>
      <c r="S229" s="141"/>
      <c r="T229" s="141"/>
      <c r="U229" s="141"/>
      <c r="V229" s="141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 t="s">
        <v>248</v>
      </c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 t="s">
        <v>247</v>
      </c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/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3" t="s">
        <v>244</v>
      </c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35"/>
      <c r="W241" s="37"/>
    </row>
    <row r="242" spans="1:23" x14ac:dyDescent="0.25">
      <c r="A242" s="35"/>
      <c r="W242" s="37"/>
    </row>
    <row r="243" spans="1:23" x14ac:dyDescent="0.25">
      <c r="A243" s="134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35"/>
    </row>
  </sheetData>
  <sheetProtection algorithmName="SHA-512" hashValue="kbShAFJUuFE9w032w4u3bVoapEsxOQ8KSm6FDMvER9J1bk/ZqAhK0ZuYL7geAlNTIzAsvSjkflxBbc++miWNbA==" saltValue="KQ7M1k9IuQAr++6PySbR5w==" spinCount="100000" sheet="1" objects="1" scenarios="1"/>
  <mergeCells count="91">
    <mergeCell ref="C81:Q81"/>
    <mergeCell ref="C84:U84"/>
    <mergeCell ref="B86:V86"/>
    <mergeCell ref="C88:U88"/>
    <mergeCell ref="C92:U92"/>
    <mergeCell ref="C78:Q78"/>
    <mergeCell ref="C54:U54"/>
    <mergeCell ref="I37:V37"/>
    <mergeCell ref="I39:V39"/>
    <mergeCell ref="C43:U43"/>
    <mergeCell ref="C44:U44"/>
    <mergeCell ref="C46:U46"/>
    <mergeCell ref="C48:U48"/>
    <mergeCell ref="C50:U50"/>
    <mergeCell ref="C52:U52"/>
    <mergeCell ref="B60:V60"/>
    <mergeCell ref="C69:Q70"/>
    <mergeCell ref="C71:Q73"/>
    <mergeCell ref="C56:Q57"/>
    <mergeCell ref="C77:T77"/>
    <mergeCell ref="I26:V26"/>
    <mergeCell ref="I28:P28"/>
    <mergeCell ref="I30:P30"/>
    <mergeCell ref="I32:V32"/>
    <mergeCell ref="I35:L35"/>
    <mergeCell ref="N35:Q35"/>
    <mergeCell ref="I14:V14"/>
    <mergeCell ref="I16:V16"/>
    <mergeCell ref="I18:V18"/>
    <mergeCell ref="I20:V20"/>
    <mergeCell ref="I22:V22"/>
    <mergeCell ref="B1:V1"/>
    <mergeCell ref="I12:V12"/>
    <mergeCell ref="B2:V2"/>
    <mergeCell ref="E7:I7"/>
    <mergeCell ref="E9:I9"/>
    <mergeCell ref="B3:V3"/>
    <mergeCell ref="B94:V94"/>
    <mergeCell ref="B95:V95"/>
    <mergeCell ref="G97:T97"/>
    <mergeCell ref="G99:T99"/>
    <mergeCell ref="G101:T101"/>
    <mergeCell ref="G103:T103"/>
    <mergeCell ref="G105:T105"/>
    <mergeCell ref="G107:T107"/>
    <mergeCell ref="G109:T109"/>
    <mergeCell ref="G113:K113"/>
    <mergeCell ref="P113:T113"/>
    <mergeCell ref="K115:M115"/>
    <mergeCell ref="R115:V115"/>
    <mergeCell ref="R119:U119"/>
    <mergeCell ref="R121:U121"/>
    <mergeCell ref="D123:G123"/>
    <mergeCell ref="B125:V125"/>
    <mergeCell ref="B127:V127"/>
    <mergeCell ref="B131:V131"/>
    <mergeCell ref="G135:K135"/>
    <mergeCell ref="G137:K137"/>
    <mergeCell ref="G141:K141"/>
    <mergeCell ref="D144:G144"/>
    <mergeCell ref="R146:V146"/>
    <mergeCell ref="G157:S157"/>
    <mergeCell ref="G159:N159"/>
    <mergeCell ref="G161:N161"/>
    <mergeCell ref="G163:S163"/>
    <mergeCell ref="G166:J166"/>
    <mergeCell ref="L166:O166"/>
    <mergeCell ref="G168:S168"/>
    <mergeCell ref="G170:S170"/>
    <mergeCell ref="B172:V172"/>
    <mergeCell ref="E173:I173"/>
    <mergeCell ref="E175:I175"/>
    <mergeCell ref="Q178:S178"/>
    <mergeCell ref="B180:V180"/>
    <mergeCell ref="E182:N182"/>
    <mergeCell ref="P184:V184"/>
    <mergeCell ref="C188:P188"/>
    <mergeCell ref="C190:P190"/>
    <mergeCell ref="C192:P192"/>
    <mergeCell ref="C194:P194"/>
    <mergeCell ref="C196:P196"/>
    <mergeCell ref="C198:P198"/>
    <mergeCell ref="B204:U205"/>
    <mergeCell ref="B217:V217"/>
    <mergeCell ref="B229:K229"/>
    <mergeCell ref="Q229:V229"/>
    <mergeCell ref="B207:V207"/>
    <mergeCell ref="D209:P209"/>
    <mergeCell ref="E211:K211"/>
    <mergeCell ref="F213:L213"/>
    <mergeCell ref="F215:L215"/>
  </mergeCells>
  <dataValidations count="8">
    <dataValidation type="whole" allowBlank="1" showInputMessage="1" showErrorMessage="1" error="attenzione: inserito un numero diverso da 0 o 1" prompt="Inserire 1 in presenza di parte civile" sqref="T64" xr:uid="{00000000-0002-0000-0E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0" xr:uid="{00000000-0002-0000-0E00-000001000000}">
      <formula1>0</formula1>
      <formula2>IF(OR(T73=1),0,1)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3:T74" xr:uid="{00000000-0002-0000-0E00-000002000000}">
      <formula1>0</formula1>
      <formula2>IF(OR(T70=1),0,1)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1" xr:uid="{00000000-0002-0000-0E00-000003000000}">
      <formula1>0</formula1>
      <formula2>IF(OR(R78=1),0,1)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8" xr:uid="{00000000-0002-0000-0E00-000004000000}">
      <formula1>0</formula1>
      <formula2>IF(OR(R81=1),0,1)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1" xr:uid="{00000000-0002-0000-0E00-000005000000}">
      <formula1>10</formula1>
      <formula2>IF(R81=1,19,10)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8" xr:uid="{00000000-0002-0000-0E00-000006000000}">
      <formula1>0</formula1>
      <formula2>IF(R78=1,9,0)</formula2>
    </dataValidation>
    <dataValidation type="whole" allowBlank="1" showInputMessage="1" showErrorMessage="1" error="attenzione: inserito un numero diverso da 0 o 1" prompt="Inserire 1 nel caso si verifichi la condizione" sqref="T57" xr:uid="{83217AA0-CDDD-4A74-893B-210B4D15E7C0}">
      <formula1>0</formula1>
      <formula2>1</formula2>
    </dataValidation>
  </dataValidations>
  <hyperlinks>
    <hyperlink ref="V6" location="'ELENCO TABELLE'!A1" display="Torna all'Elenco Tabelle" xr:uid="{00000000-0004-0000-0E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2" manualBreakCount="2">
    <brk id="93" max="16383" man="1"/>
    <brk id="171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4817" r:id="rId4">
          <objectPr defaultSize="0" autoPict="0" r:id="rId5">
            <anchor moveWithCells="1" sizeWithCells="1">
              <from>
                <xdr:col>12</xdr:col>
                <xdr:colOff>57150</xdr:colOff>
                <xdr:row>171</xdr:row>
                <xdr:rowOff>152400</xdr:rowOff>
              </from>
              <to>
                <xdr:col>14</xdr:col>
                <xdr:colOff>85725</xdr:colOff>
                <xdr:row>175</xdr:row>
                <xdr:rowOff>161925</xdr:rowOff>
              </to>
            </anchor>
          </objectPr>
        </oleObject>
      </mc:Choice>
      <mc:Fallback>
        <oleObject progId="Word.Picture.8" shapeId="34817" r:id="rId4"/>
      </mc:Fallback>
    </mc:AlternateContent>
    <mc:AlternateContent xmlns:mc="http://schemas.openxmlformats.org/markup-compatibility/2006">
      <mc:Choice Requires="x14">
        <oleObject progId="Word.Picture.8" shapeId="34818" r:id="rId6">
          <objectPr defaultSize="0" autoPict="0" r:id="rId5">
            <anchor moveWithCells="1" sizeWithCells="1">
              <from>
                <xdr:col>12</xdr:col>
                <xdr:colOff>57150</xdr:colOff>
                <xdr:row>171</xdr:row>
                <xdr:rowOff>152400</xdr:rowOff>
              </from>
              <to>
                <xdr:col>14</xdr:col>
                <xdr:colOff>85725</xdr:colOff>
                <xdr:row>175</xdr:row>
                <xdr:rowOff>161925</xdr:rowOff>
              </to>
            </anchor>
          </objectPr>
        </oleObject>
      </mc:Choice>
      <mc:Fallback>
        <oleObject progId="Word.Picture.8" shapeId="34818" r:id="rId6"/>
      </mc:Fallback>
    </mc:AlternateContent>
    <mc:AlternateContent xmlns:mc="http://schemas.openxmlformats.org/markup-compatibility/2006">
      <mc:Choice Requires="x14">
        <oleObject progId="Word.Picture.8" shapeId="34819" r:id="rId7">
          <objectPr defaultSize="0" autoPict="0" r:id="rId5">
            <anchor moveWithCells="1" sizeWithCells="1">
              <from>
                <xdr:col>12</xdr:col>
                <xdr:colOff>57150</xdr:colOff>
                <xdr:row>171</xdr:row>
                <xdr:rowOff>152400</xdr:rowOff>
              </from>
              <to>
                <xdr:col>14</xdr:col>
                <xdr:colOff>85725</xdr:colOff>
                <xdr:row>175</xdr:row>
                <xdr:rowOff>161925</xdr:rowOff>
              </to>
            </anchor>
          </objectPr>
        </oleObject>
      </mc:Choice>
      <mc:Fallback>
        <oleObject progId="Word.Picture.8" shapeId="34819" r:id="rId7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42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129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130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9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149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500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69" t="s">
        <v>87</v>
      </c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1">
        <v>1000</v>
      </c>
      <c r="W46" s="37"/>
    </row>
    <row r="47" spans="1:23" ht="5.25" customHeight="1" x14ac:dyDescent="0.25">
      <c r="A47" s="35"/>
      <c r="C47" s="72"/>
      <c r="V47" s="71"/>
      <c r="W47" s="37"/>
    </row>
    <row r="48" spans="1:23" ht="16.5" customHeight="1" x14ac:dyDescent="0.25">
      <c r="A48" s="35"/>
      <c r="C48" s="69" t="s">
        <v>27</v>
      </c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1">
        <f>+V44+V46</f>
        <v>1500</v>
      </c>
      <c r="W48" s="37"/>
    </row>
    <row r="49" spans="1:23" ht="5.25" customHeight="1" x14ac:dyDescent="0.25">
      <c r="A49" s="35"/>
      <c r="C49" s="72"/>
      <c r="V49" s="71"/>
      <c r="W49" s="37"/>
    </row>
    <row r="50" spans="1:23" ht="16.5" customHeight="1" x14ac:dyDescent="0.25">
      <c r="A50" s="35"/>
      <c r="C50" s="69" t="s">
        <v>26</v>
      </c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1">
        <f>+V48/3</f>
        <v>500</v>
      </c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71" t="s">
        <v>0</v>
      </c>
      <c r="D52" s="17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75">
        <f>+V48-V50</f>
        <v>1000</v>
      </c>
      <c r="W52" s="37"/>
    </row>
    <row r="53" spans="1:23" x14ac:dyDescent="0.25">
      <c r="A53" s="35"/>
      <c r="W53" s="37"/>
    </row>
    <row r="54" spans="1:23" ht="16.5" customHeight="1" x14ac:dyDescent="0.25">
      <c r="A54" s="35"/>
      <c r="C54" s="86" t="s">
        <v>264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152"/>
      <c r="S54" s="152"/>
      <c r="T54" s="152"/>
      <c r="U54" s="152"/>
      <c r="W54" s="37"/>
    </row>
    <row r="55" spans="1:23" ht="16.5" customHeight="1" x14ac:dyDescent="0.25">
      <c r="A55" s="35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152"/>
      <c r="S55" s="152"/>
      <c r="T55" s="79"/>
      <c r="U55" s="152"/>
      <c r="V55" s="80">
        <f>IF(T55=1,250,0)</f>
        <v>0</v>
      </c>
      <c r="W55" s="37"/>
    </row>
    <row r="56" spans="1:23" ht="13.5" customHeight="1" x14ac:dyDescent="0.25">
      <c r="A56" s="35"/>
      <c r="C56" s="81" t="s">
        <v>126</v>
      </c>
      <c r="W56" s="37"/>
    </row>
    <row r="57" spans="1:23" x14ac:dyDescent="0.25">
      <c r="A57" s="35"/>
      <c r="W57" s="37"/>
    </row>
    <row r="58" spans="1:23" x14ac:dyDescent="0.25">
      <c r="A58" s="35"/>
      <c r="W58" s="37"/>
    </row>
    <row r="59" spans="1:23" ht="16.5" customHeight="1" x14ac:dyDescent="0.25">
      <c r="A59" s="35"/>
      <c r="B59" s="76" t="s">
        <v>28</v>
      </c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37"/>
    </row>
    <row r="60" spans="1:23" ht="5.25" customHeight="1" x14ac:dyDescent="0.25">
      <c r="A60" s="35"/>
      <c r="C60" s="43"/>
      <c r="V60" s="44"/>
      <c r="W60" s="37"/>
    </row>
    <row r="61" spans="1:23" x14ac:dyDescent="0.25">
      <c r="A61" s="35"/>
      <c r="B61" s="77" t="s">
        <v>36</v>
      </c>
      <c r="W61" s="37"/>
    </row>
    <row r="62" spans="1:23" ht="5.25" customHeight="1" x14ac:dyDescent="0.25">
      <c r="A62" s="35"/>
      <c r="C62" s="43"/>
      <c r="V62" s="44"/>
      <c r="W62" s="37"/>
    </row>
    <row r="63" spans="1:23" ht="16.5" customHeight="1" x14ac:dyDescent="0.25">
      <c r="A63" s="35"/>
      <c r="B63" s="78" t="s">
        <v>32</v>
      </c>
      <c r="C63" s="43" t="s">
        <v>146</v>
      </c>
      <c r="T63" s="79"/>
      <c r="V63" s="80">
        <f>IF(T63=1,+(V$52+V55)*20%,0)</f>
        <v>0</v>
      </c>
      <c r="W63" s="37"/>
    </row>
    <row r="64" spans="1:23" ht="13.5" customHeight="1" x14ac:dyDescent="0.25">
      <c r="A64" s="35"/>
      <c r="C64" s="81" t="s">
        <v>190</v>
      </c>
      <c r="V64" s="44"/>
      <c r="W64" s="37"/>
    </row>
    <row r="65" spans="1:26" ht="5.25" customHeight="1" x14ac:dyDescent="0.25">
      <c r="A65" s="35"/>
      <c r="B65" s="63"/>
      <c r="C65" s="64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5"/>
      <c r="W65" s="37"/>
    </row>
    <row r="66" spans="1:26" s="83" customFormat="1" ht="16.5" customHeight="1" x14ac:dyDescent="0.25">
      <c r="A66" s="82"/>
      <c r="B66" s="78" t="s">
        <v>33</v>
      </c>
      <c r="C66" s="43" t="s">
        <v>29</v>
      </c>
      <c r="W66" s="84"/>
      <c r="Y66" s="34"/>
      <c r="Z66" s="34"/>
    </row>
    <row r="67" spans="1:26" ht="13.5" customHeight="1" x14ac:dyDescent="0.25">
      <c r="A67" s="35"/>
      <c r="C67" s="81" t="s">
        <v>37</v>
      </c>
      <c r="V67" s="44"/>
      <c r="W67" s="37"/>
    </row>
    <row r="68" spans="1:26" s="83" customFormat="1" ht="16.5" customHeight="1" x14ac:dyDescent="0.25">
      <c r="A68" s="82"/>
      <c r="B68" s="85" t="s">
        <v>34</v>
      </c>
      <c r="C68" s="86" t="s">
        <v>30</v>
      </c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W68" s="84"/>
      <c r="Y68" s="34"/>
      <c r="Z68" s="34"/>
    </row>
    <row r="69" spans="1:26" s="83" customFormat="1" ht="16.5" customHeight="1" x14ac:dyDescent="0.25">
      <c r="A69" s="82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79"/>
      <c r="V69" s="80">
        <f>IF(T69=1,+(V$52+V$55)*25%,0)</f>
        <v>0</v>
      </c>
      <c r="W69" s="84"/>
      <c r="Y69" s="34"/>
      <c r="Z69" s="34"/>
    </row>
    <row r="70" spans="1:26" s="83" customFormat="1" ht="16.5" customHeight="1" x14ac:dyDescent="0.25">
      <c r="A70" s="82"/>
      <c r="B70" s="85" t="s">
        <v>35</v>
      </c>
      <c r="C70" s="86" t="s">
        <v>260</v>
      </c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46"/>
      <c r="V70" s="44"/>
      <c r="W70" s="84"/>
      <c r="Y70" s="34"/>
      <c r="Z70" s="34"/>
    </row>
    <row r="71" spans="1:26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34"/>
      <c r="V71" s="44"/>
      <c r="W71" s="84"/>
      <c r="Y71" s="34"/>
      <c r="Z71" s="34"/>
    </row>
    <row r="72" spans="1:26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79"/>
      <c r="V72" s="80">
        <f>IF(T72=1,+(V$52+V$55)*15%,0)</f>
        <v>0</v>
      </c>
      <c r="W72" s="84"/>
      <c r="Y72" s="34"/>
      <c r="Z72" s="34"/>
    </row>
    <row r="73" spans="1:26" ht="13.5" customHeight="1" x14ac:dyDescent="0.25">
      <c r="A73" s="35"/>
      <c r="C73" s="81" t="s">
        <v>249</v>
      </c>
      <c r="V73" s="44"/>
      <c r="W73" s="37"/>
    </row>
    <row r="74" spans="1:26" ht="5.25" customHeight="1" x14ac:dyDescent="0.25">
      <c r="A74" s="35"/>
      <c r="B74" s="63"/>
      <c r="C74" s="64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5"/>
      <c r="W74" s="37"/>
    </row>
    <row r="75" spans="1:26" s="83" customFormat="1" ht="18" customHeight="1" x14ac:dyDescent="0.25">
      <c r="A75" s="82"/>
      <c r="B75" s="78" t="s">
        <v>38</v>
      </c>
      <c r="C75" s="43" t="s">
        <v>31</v>
      </c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T75" s="34"/>
      <c r="V75" s="44"/>
      <c r="W75" s="84"/>
      <c r="Y75" s="34"/>
      <c r="Z75" s="34"/>
    </row>
    <row r="76" spans="1:26" ht="26.25" customHeight="1" x14ac:dyDescent="0.25">
      <c r="A76" s="35"/>
      <c r="C76" s="89" t="s">
        <v>307</v>
      </c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V76" s="44"/>
      <c r="W76" s="37"/>
      <c r="X76" s="83"/>
    </row>
    <row r="77" spans="1:26" s="83" customFormat="1" ht="18" customHeight="1" x14ac:dyDescent="0.25">
      <c r="A77" s="82"/>
      <c r="B77" s="85" t="s">
        <v>39</v>
      </c>
      <c r="C77" s="86" t="s">
        <v>153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90"/>
      <c r="T77" s="79"/>
      <c r="V77" s="80">
        <f>IF(AND(R77=1,T77&lt;10,T77&gt;0),+(V$52+V$55)*30%*T77,0)</f>
        <v>0</v>
      </c>
      <c r="W77" s="84"/>
      <c r="Y77" s="34"/>
      <c r="Z77" s="34"/>
    </row>
    <row r="78" spans="1:26" ht="13.5" customHeight="1" x14ac:dyDescent="0.25">
      <c r="A78" s="35"/>
      <c r="C78" s="81" t="s">
        <v>198</v>
      </c>
      <c r="V78" s="44"/>
      <c r="W78" s="37"/>
    </row>
    <row r="79" spans="1:26" ht="5.25" customHeight="1" x14ac:dyDescent="0.25">
      <c r="A79" s="35"/>
      <c r="C79" s="43"/>
      <c r="V79" s="44"/>
      <c r="W79" s="37"/>
    </row>
    <row r="80" spans="1:26" s="83" customFormat="1" ht="18" customHeight="1" x14ac:dyDescent="0.25">
      <c r="A80" s="82"/>
      <c r="B80" s="85" t="s">
        <v>40</v>
      </c>
      <c r="C80" s="86" t="s">
        <v>152</v>
      </c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90"/>
      <c r="T80" s="79"/>
      <c r="V80" s="80">
        <f>IF(AND(R80=1,T80&lt;20,T80&gt;9),+(V52+V55)*20%*T80,0)</f>
        <v>0</v>
      </c>
      <c r="W80" s="84"/>
      <c r="Y80" s="34"/>
      <c r="Z80" s="34"/>
    </row>
    <row r="81" spans="1:26" ht="13.5" customHeight="1" x14ac:dyDescent="0.25">
      <c r="A81" s="35"/>
      <c r="C81" s="81" t="s">
        <v>197</v>
      </c>
      <c r="V81" s="44"/>
      <c r="W81" s="37"/>
    </row>
    <row r="82" spans="1:26" ht="5.25" customHeight="1" x14ac:dyDescent="0.25">
      <c r="A82" s="35"/>
      <c r="B82" s="63"/>
      <c r="C82" s="64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5"/>
      <c r="W82" s="37"/>
    </row>
    <row r="83" spans="1:26" s="83" customFormat="1" ht="18" customHeight="1" x14ac:dyDescent="0.25">
      <c r="A83" s="82"/>
      <c r="C83" s="92" t="s">
        <v>43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3">
        <f>+V52+V55+V63+V69+V72+V77+V80</f>
        <v>1000</v>
      </c>
      <c r="W83" s="84"/>
      <c r="Y83" s="34"/>
      <c r="Z83" s="34"/>
    </row>
    <row r="84" spans="1:26" ht="5.25" customHeight="1" x14ac:dyDescent="0.25">
      <c r="A84" s="35"/>
      <c r="C84" s="43"/>
      <c r="V84" s="44"/>
      <c r="W84" s="37"/>
    </row>
    <row r="85" spans="1:26" s="83" customFormat="1" ht="27" customHeight="1" x14ac:dyDescent="0.25">
      <c r="A85" s="82"/>
      <c r="B85" s="95" t="s">
        <v>60</v>
      </c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84"/>
    </row>
    <row r="86" spans="1:26" ht="5.25" customHeight="1" thickBot="1" x14ac:dyDescent="0.3">
      <c r="A86" s="35"/>
      <c r="C86" s="43"/>
      <c r="V86" s="44"/>
      <c r="W86" s="37"/>
    </row>
    <row r="87" spans="1:26" s="83" customFormat="1" ht="18" customHeight="1" thickBot="1" x14ac:dyDescent="0.3">
      <c r="A87" s="82"/>
      <c r="C87" s="92" t="s">
        <v>66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177"/>
      <c r="V87" s="97">
        <f>IF(V52+V55+V63+V69+V72&gt;1260.67,1260.67+V77+V80,V52+V55+V63+V69+V72+V77+V80)</f>
        <v>1000</v>
      </c>
      <c r="W87" s="84"/>
      <c r="Y87" s="98"/>
    </row>
    <row r="88" spans="1:26" x14ac:dyDescent="0.25">
      <c r="A88" s="35"/>
      <c r="W88" s="37"/>
    </row>
    <row r="89" spans="1:26" ht="5.25" customHeight="1" x14ac:dyDescent="0.25">
      <c r="A89" s="35"/>
      <c r="B89" s="63"/>
      <c r="C89" s="64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5"/>
      <c r="W89" s="37"/>
    </row>
    <row r="90" spans="1:26" s="100" customFormat="1" ht="6" customHeight="1" x14ac:dyDescent="0.2">
      <c r="A90" s="99"/>
      <c r="W90" s="101"/>
    </row>
    <row r="91" spans="1:26" s="100" customFormat="1" ht="16.5" customHeight="1" x14ac:dyDescent="0.2">
      <c r="A91" s="99"/>
      <c r="C91" s="92" t="s">
        <v>61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102"/>
      <c r="W91" s="101"/>
    </row>
    <row r="92" spans="1:26" s="83" customFormat="1" ht="12.75" customHeight="1" x14ac:dyDescent="0.25">
      <c r="A92" s="103"/>
      <c r="B92" s="104"/>
      <c r="C92" s="104"/>
      <c r="D92" s="105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6"/>
    </row>
    <row r="93" spans="1:26" ht="18.75" x14ac:dyDescent="0.3">
      <c r="A93" s="31"/>
      <c r="B93" s="32" t="s">
        <v>199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3"/>
    </row>
    <row r="94" spans="1:26" x14ac:dyDescent="0.25">
      <c r="A94" s="35"/>
      <c r="B94" s="107" t="s">
        <v>206</v>
      </c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37"/>
    </row>
    <row r="95" spans="1:26" x14ac:dyDescent="0.25">
      <c r="A95" s="35"/>
      <c r="W95" s="37"/>
    </row>
    <row r="96" spans="1:26" x14ac:dyDescent="0.25">
      <c r="A96" s="35"/>
      <c r="B96" s="34" t="s">
        <v>200</v>
      </c>
      <c r="G96" s="108">
        <f>+I26</f>
        <v>0</v>
      </c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10"/>
      <c r="W96" s="37"/>
    </row>
    <row r="97" spans="1:23" x14ac:dyDescent="0.25">
      <c r="A97" s="35"/>
      <c r="W97" s="37"/>
    </row>
    <row r="98" spans="1:23" x14ac:dyDescent="0.25">
      <c r="A98" s="35"/>
      <c r="B98" s="34" t="s">
        <v>201</v>
      </c>
      <c r="F98" s="34">
        <v>1</v>
      </c>
      <c r="G98" s="108">
        <f>+I12</f>
        <v>0</v>
      </c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W98" s="37"/>
    </row>
    <row r="99" spans="1:23" ht="5.25" customHeight="1" x14ac:dyDescent="0.25">
      <c r="A99" s="35"/>
      <c r="W99" s="37"/>
    </row>
    <row r="100" spans="1:23" x14ac:dyDescent="0.25">
      <c r="A100" s="35"/>
      <c r="F100" s="34">
        <v>2</v>
      </c>
      <c r="G100" s="108">
        <f>I14</f>
        <v>0</v>
      </c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10"/>
      <c r="W100" s="37"/>
    </row>
    <row r="101" spans="1:23" ht="5.25" customHeight="1" x14ac:dyDescent="0.25">
      <c r="A101" s="35"/>
      <c r="W101" s="37"/>
    </row>
    <row r="102" spans="1:23" x14ac:dyDescent="0.25">
      <c r="A102" s="35"/>
      <c r="F102" s="34">
        <v>3</v>
      </c>
      <c r="G102" s="108">
        <f>I16</f>
        <v>0</v>
      </c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10"/>
      <c r="W102" s="37"/>
    </row>
    <row r="103" spans="1:23" ht="5.25" customHeight="1" x14ac:dyDescent="0.25">
      <c r="A103" s="35"/>
      <c r="W103" s="37"/>
    </row>
    <row r="104" spans="1:23" x14ac:dyDescent="0.25">
      <c r="A104" s="35"/>
      <c r="F104" s="34">
        <v>4</v>
      </c>
      <c r="G104" s="108">
        <f>+I18</f>
        <v>0</v>
      </c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10"/>
      <c r="W104" s="37"/>
    </row>
    <row r="105" spans="1:23" ht="5.25" customHeight="1" x14ac:dyDescent="0.25">
      <c r="A105" s="35"/>
      <c r="W105" s="37"/>
    </row>
    <row r="106" spans="1:23" x14ac:dyDescent="0.25">
      <c r="A106" s="35"/>
      <c r="F106" s="34">
        <v>5</v>
      </c>
      <c r="G106" s="108">
        <f>+I20</f>
        <v>0</v>
      </c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10"/>
      <c r="W106" s="37"/>
    </row>
    <row r="107" spans="1:23" ht="5.25" customHeight="1" x14ac:dyDescent="0.25">
      <c r="A107" s="35"/>
      <c r="W107" s="37"/>
    </row>
    <row r="108" spans="1:23" x14ac:dyDescent="0.25">
      <c r="A108" s="35"/>
      <c r="F108" s="34">
        <v>6</v>
      </c>
      <c r="G108" s="108">
        <f>+I22</f>
        <v>0</v>
      </c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10"/>
      <c r="W108" s="37"/>
    </row>
    <row r="109" spans="1:23" x14ac:dyDescent="0.25">
      <c r="A109" s="35"/>
      <c r="W109" s="37"/>
    </row>
    <row r="110" spans="1:23" x14ac:dyDescent="0.25">
      <c r="A110" s="35"/>
      <c r="B110" s="34" t="s">
        <v>202</v>
      </c>
      <c r="W110" s="37"/>
    </row>
    <row r="111" spans="1:23" ht="5.25" customHeight="1" x14ac:dyDescent="0.25">
      <c r="A111" s="35"/>
      <c r="C111" s="43"/>
      <c r="V111" s="44"/>
      <c r="W111" s="37"/>
    </row>
    <row r="112" spans="1:23" x14ac:dyDescent="0.25">
      <c r="A112" s="35"/>
      <c r="B112" s="34" t="s">
        <v>203</v>
      </c>
      <c r="E112" s="46" t="str">
        <f>+B7</f>
        <v>RG NR</v>
      </c>
      <c r="G112" s="111">
        <f>+E7</f>
        <v>0</v>
      </c>
      <c r="H112" s="109"/>
      <c r="I112" s="109"/>
      <c r="J112" s="109"/>
      <c r="K112" s="110"/>
      <c r="M112" s="46" t="str">
        <f>+B9</f>
        <v>RG GIP/GUP</v>
      </c>
      <c r="P112" s="111">
        <f>+E9</f>
        <v>0</v>
      </c>
      <c r="Q112" s="109"/>
      <c r="R112" s="109"/>
      <c r="S112" s="109"/>
      <c r="T112" s="110"/>
      <c r="W112" s="37"/>
    </row>
    <row r="113" spans="1:23" ht="5.25" customHeight="1" x14ac:dyDescent="0.25">
      <c r="A113" s="35"/>
      <c r="C113" s="43"/>
      <c r="V113" s="44"/>
      <c r="W113" s="37"/>
    </row>
    <row r="114" spans="1:23" x14ac:dyDescent="0.25">
      <c r="A114" s="35"/>
      <c r="B114" s="34" t="s">
        <v>204</v>
      </c>
      <c r="K114" s="52"/>
      <c r="L114" s="53"/>
      <c r="M114" s="54"/>
      <c r="O114" s="34" t="s">
        <v>205</v>
      </c>
      <c r="R114" s="52"/>
      <c r="S114" s="53"/>
      <c r="T114" s="53"/>
      <c r="U114" s="53"/>
      <c r="V114" s="54"/>
      <c r="W114" s="37"/>
    </row>
    <row r="115" spans="1:23" ht="5.25" customHeight="1" x14ac:dyDescent="0.25">
      <c r="A115" s="35"/>
      <c r="C115" s="43"/>
      <c r="V115" s="44"/>
      <c r="W115" s="37"/>
    </row>
    <row r="116" spans="1:23" x14ac:dyDescent="0.25">
      <c r="A116" s="35"/>
      <c r="B116" s="34" t="s">
        <v>258</v>
      </c>
      <c r="W116" s="37"/>
    </row>
    <row r="117" spans="1:23" ht="5.25" customHeight="1" x14ac:dyDescent="0.25">
      <c r="A117" s="35"/>
      <c r="C117" s="43"/>
      <c r="V117" s="44"/>
      <c r="W117" s="37"/>
    </row>
    <row r="118" spans="1:23" x14ac:dyDescent="0.25">
      <c r="A118" s="35"/>
      <c r="B118" s="34" t="s">
        <v>256</v>
      </c>
      <c r="R118" s="112"/>
      <c r="S118" s="113"/>
      <c r="T118" s="113"/>
      <c r="U118" s="114"/>
      <c r="W118" s="37"/>
    </row>
    <row r="119" spans="1:23" ht="5.25" customHeight="1" x14ac:dyDescent="0.25">
      <c r="A119" s="35"/>
      <c r="C119" s="43"/>
      <c r="V119" s="44"/>
      <c r="W119" s="37"/>
    </row>
    <row r="120" spans="1:23" x14ac:dyDescent="0.25">
      <c r="A120" s="35"/>
      <c r="B120" s="34" t="s">
        <v>257</v>
      </c>
      <c r="R120" s="112"/>
      <c r="S120" s="113"/>
      <c r="T120" s="113"/>
      <c r="U120" s="114"/>
      <c r="W120" s="37"/>
    </row>
    <row r="121" spans="1:23" ht="5.25" customHeight="1" x14ac:dyDescent="0.25">
      <c r="A121" s="35"/>
      <c r="C121" s="43"/>
      <c r="E121" s="115"/>
      <c r="F121" s="115"/>
      <c r="G121" s="115"/>
      <c r="H121" s="115"/>
      <c r="V121" s="44"/>
      <c r="W121" s="37"/>
    </row>
    <row r="122" spans="1:23" x14ac:dyDescent="0.25">
      <c r="A122" s="35"/>
      <c r="B122" s="34" t="s">
        <v>253</v>
      </c>
      <c r="D122" s="47"/>
      <c r="E122" s="48"/>
      <c r="F122" s="48"/>
      <c r="G122" s="49"/>
      <c r="W122" s="37"/>
    </row>
    <row r="123" spans="1:23" x14ac:dyDescent="0.25">
      <c r="A123" s="35"/>
      <c r="W123" s="37"/>
    </row>
    <row r="124" spans="1:23" x14ac:dyDescent="0.25">
      <c r="A124" s="35"/>
      <c r="B124" s="38" t="s">
        <v>99</v>
      </c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</row>
    <row r="125" spans="1:23" x14ac:dyDescent="0.25">
      <c r="A125" s="35"/>
      <c r="W125" s="37"/>
    </row>
    <row r="126" spans="1:23" ht="32.25" customHeight="1" x14ac:dyDescent="0.25">
      <c r="A126" s="35"/>
      <c r="B126" s="86" t="s">
        <v>207</v>
      </c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37"/>
    </row>
    <row r="127" spans="1:23" ht="5.25" customHeight="1" x14ac:dyDescent="0.25">
      <c r="A127" s="35"/>
      <c r="C127" s="43"/>
      <c r="V127" s="44"/>
      <c r="W127" s="37"/>
    </row>
    <row r="128" spans="1:23" x14ac:dyDescent="0.25">
      <c r="A128" s="35"/>
      <c r="B128" s="116" t="s">
        <v>208</v>
      </c>
      <c r="W128" s="37"/>
    </row>
    <row r="129" spans="1:23" x14ac:dyDescent="0.25">
      <c r="A129" s="35"/>
      <c r="W129" s="37"/>
    </row>
    <row r="130" spans="1:23" x14ac:dyDescent="0.25">
      <c r="A130" s="35"/>
      <c r="B130" s="38" t="s">
        <v>100</v>
      </c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</row>
    <row r="131" spans="1:23" x14ac:dyDescent="0.25">
      <c r="A131" s="35"/>
      <c r="W131" s="37"/>
    </row>
    <row r="132" spans="1:23" x14ac:dyDescent="0.25">
      <c r="A132" s="35"/>
      <c r="B132" s="116" t="s">
        <v>210</v>
      </c>
      <c r="W132" s="37"/>
    </row>
    <row r="133" spans="1:23" ht="5.25" customHeight="1" x14ac:dyDescent="0.25">
      <c r="A133" s="35"/>
      <c r="C133" s="43"/>
      <c r="V133" s="44"/>
      <c r="W133" s="37"/>
    </row>
    <row r="134" spans="1:23" x14ac:dyDescent="0.25">
      <c r="A134" s="35"/>
      <c r="B134" s="116" t="s">
        <v>211</v>
      </c>
      <c r="G134" s="117">
        <f>+V87</f>
        <v>1000</v>
      </c>
      <c r="H134" s="160"/>
      <c r="I134" s="160"/>
      <c r="J134" s="160"/>
      <c r="K134" s="161"/>
      <c r="L134" s="34" t="s">
        <v>215</v>
      </c>
      <c r="W134" s="37"/>
    </row>
    <row r="135" spans="1:23" ht="5.25" customHeight="1" x14ac:dyDescent="0.25">
      <c r="A135" s="35"/>
      <c r="C135" s="43"/>
      <c r="V135" s="44"/>
      <c r="W135" s="37"/>
    </row>
    <row r="136" spans="1:23" x14ac:dyDescent="0.25">
      <c r="A136" s="35"/>
      <c r="B136" s="116" t="s">
        <v>212</v>
      </c>
      <c r="G136" s="120"/>
      <c r="H136" s="162"/>
      <c r="I136" s="162"/>
      <c r="J136" s="162"/>
      <c r="K136" s="163"/>
      <c r="L136" s="34" t="s">
        <v>214</v>
      </c>
      <c r="W136" s="37"/>
    </row>
    <row r="137" spans="1:23" ht="5.25" customHeight="1" x14ac:dyDescent="0.25">
      <c r="A137" s="35"/>
      <c r="C137" s="43"/>
      <c r="V137" s="44"/>
      <c r="W137" s="37"/>
    </row>
    <row r="138" spans="1:23" x14ac:dyDescent="0.25">
      <c r="A138" s="35"/>
      <c r="B138" s="116" t="s">
        <v>209</v>
      </c>
      <c r="W138" s="37"/>
    </row>
    <row r="139" spans="1:23" ht="5.25" customHeight="1" x14ac:dyDescent="0.25">
      <c r="A139" s="35"/>
      <c r="C139" s="43"/>
      <c r="V139" s="44"/>
      <c r="W139" s="37"/>
    </row>
    <row r="140" spans="1:23" x14ac:dyDescent="0.25">
      <c r="A140" s="35"/>
      <c r="B140" s="116" t="s">
        <v>212</v>
      </c>
      <c r="G140" s="117">
        <f>+V91</f>
        <v>0</v>
      </c>
      <c r="H140" s="160"/>
      <c r="I140" s="160"/>
      <c r="J140" s="160"/>
      <c r="K140" s="161"/>
      <c r="L140" s="34" t="s">
        <v>213</v>
      </c>
      <c r="W140" s="37"/>
    </row>
    <row r="141" spans="1:23" ht="5.25" customHeight="1" x14ac:dyDescent="0.25">
      <c r="A141" s="35"/>
      <c r="C141" s="43"/>
      <c r="V141" s="44"/>
      <c r="W141" s="37"/>
    </row>
    <row r="142" spans="1:23" x14ac:dyDescent="0.25">
      <c r="A142" s="35"/>
      <c r="B142" s="116"/>
      <c r="W142" s="37"/>
    </row>
    <row r="143" spans="1:23" x14ac:dyDescent="0.25">
      <c r="A143" s="35"/>
      <c r="B143" s="116" t="s">
        <v>216</v>
      </c>
      <c r="D143" s="148"/>
      <c r="E143" s="124"/>
      <c r="F143" s="124"/>
      <c r="G143" s="125"/>
      <c r="W143" s="37"/>
    </row>
    <row r="144" spans="1:23" x14ac:dyDescent="0.25">
      <c r="A144" s="35"/>
      <c r="B144" s="116"/>
      <c r="R144" s="126"/>
      <c r="S144" s="126"/>
      <c r="T144" s="126"/>
      <c r="U144" s="126"/>
      <c r="V144" s="126"/>
      <c r="W144" s="37"/>
    </row>
    <row r="145" spans="1:23" x14ac:dyDescent="0.25">
      <c r="A145" s="35"/>
      <c r="B145" s="116"/>
      <c r="R145" s="127" t="s">
        <v>217</v>
      </c>
      <c r="S145" s="127"/>
      <c r="T145" s="127"/>
      <c r="U145" s="127"/>
      <c r="V145" s="127"/>
      <c r="W145" s="37"/>
    </row>
    <row r="146" spans="1:23" x14ac:dyDescent="0.25">
      <c r="A146" s="35"/>
      <c r="B146" s="116"/>
      <c r="W146" s="37"/>
    </row>
    <row r="147" spans="1:23" ht="5.25" customHeight="1" x14ac:dyDescent="0.25">
      <c r="A147" s="35"/>
      <c r="B147" s="63"/>
      <c r="C147" s="64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5"/>
      <c r="W147" s="37"/>
    </row>
    <row r="148" spans="1:23" x14ac:dyDescent="0.25">
      <c r="A148" s="35"/>
      <c r="B148" s="116"/>
      <c r="W148" s="37"/>
    </row>
    <row r="149" spans="1:23" x14ac:dyDescent="0.25">
      <c r="A149" s="35"/>
      <c r="B149" s="46" t="s">
        <v>218</v>
      </c>
      <c r="C149" s="46"/>
      <c r="D149" s="128" t="s">
        <v>219</v>
      </c>
      <c r="W149" s="37"/>
    </row>
    <row r="150" spans="1:23" x14ac:dyDescent="0.25">
      <c r="A150" s="35"/>
      <c r="D150" s="128" t="s">
        <v>220</v>
      </c>
      <c r="W150" s="37"/>
    </row>
    <row r="151" spans="1:23" x14ac:dyDescent="0.25">
      <c r="A151" s="35"/>
      <c r="D151" s="128" t="s">
        <v>221</v>
      </c>
      <c r="W151" s="37"/>
    </row>
    <row r="152" spans="1:23" x14ac:dyDescent="0.25">
      <c r="A152" s="35"/>
      <c r="D152" s="128" t="s">
        <v>222</v>
      </c>
      <c r="W152" s="37"/>
    </row>
    <row r="153" spans="1:23" x14ac:dyDescent="0.25">
      <c r="A153" s="35"/>
      <c r="D153" s="128" t="s">
        <v>223</v>
      </c>
      <c r="W153" s="37"/>
    </row>
    <row r="154" spans="1:23" x14ac:dyDescent="0.25">
      <c r="A154" s="35"/>
      <c r="D154" s="128"/>
      <c r="W154" s="37"/>
    </row>
    <row r="155" spans="1:23" x14ac:dyDescent="0.25">
      <c r="A155" s="35"/>
      <c r="B155" s="129" t="s">
        <v>50</v>
      </c>
      <c r="T155" s="50"/>
      <c r="U155" s="50"/>
      <c r="V155" s="50"/>
      <c r="W155" s="37"/>
    </row>
    <row r="156" spans="1:23" x14ac:dyDescent="0.25">
      <c r="A156" s="35"/>
      <c r="B156" s="130" t="s">
        <v>48</v>
      </c>
      <c r="G156" s="108">
        <f>+G96</f>
        <v>0</v>
      </c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10"/>
      <c r="W156" s="37"/>
    </row>
    <row r="157" spans="1:23" ht="6" customHeight="1" x14ac:dyDescent="0.25">
      <c r="A157" s="35"/>
      <c r="B157" s="13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V157" s="50"/>
      <c r="W157" s="37"/>
    </row>
    <row r="158" spans="1:23" x14ac:dyDescent="0.25">
      <c r="A158" s="35"/>
      <c r="B158" s="130" t="s">
        <v>47</v>
      </c>
      <c r="G158" s="108">
        <f>I28</f>
        <v>0</v>
      </c>
      <c r="H158" s="109"/>
      <c r="I158" s="109"/>
      <c r="J158" s="109"/>
      <c r="K158" s="109"/>
      <c r="L158" s="109"/>
      <c r="M158" s="109"/>
      <c r="N158" s="110"/>
      <c r="O158" s="50"/>
      <c r="P158" s="50"/>
      <c r="Q158" s="50"/>
      <c r="R158" s="50"/>
      <c r="S158" s="50"/>
      <c r="V158" s="5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51</v>
      </c>
      <c r="G160" s="111">
        <f>+I30</f>
        <v>0</v>
      </c>
      <c r="H160" s="109"/>
      <c r="I160" s="109"/>
      <c r="J160" s="109"/>
      <c r="K160" s="109"/>
      <c r="L160" s="109"/>
      <c r="M160" s="109"/>
      <c r="N160" s="11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52</v>
      </c>
      <c r="G162" s="108">
        <f>I32</f>
        <v>0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10"/>
      <c r="V162" s="50"/>
      <c r="W162" s="37"/>
    </row>
    <row r="163" spans="1:23" x14ac:dyDescent="0.25">
      <c r="A163" s="35"/>
      <c r="B163" s="130"/>
      <c r="G163" s="59" t="s">
        <v>53</v>
      </c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ht="6" customHeight="1" x14ac:dyDescent="0.25">
      <c r="A164" s="35"/>
      <c r="B164" s="13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x14ac:dyDescent="0.25">
      <c r="A165" s="35"/>
      <c r="B165" s="130" t="s">
        <v>54</v>
      </c>
      <c r="G165" s="149">
        <f>+I35</f>
        <v>0</v>
      </c>
      <c r="H165" s="132"/>
      <c r="I165" s="132"/>
      <c r="J165" s="133"/>
      <c r="K165" s="50"/>
      <c r="L165" s="149">
        <f>+N35</f>
        <v>0</v>
      </c>
      <c r="M165" s="132"/>
      <c r="N165" s="132"/>
      <c r="O165" s="133"/>
      <c r="P165" s="50"/>
      <c r="Q165" s="50"/>
      <c r="R165" s="50"/>
      <c r="S165" s="50"/>
      <c r="V165" s="50"/>
      <c r="W165" s="37"/>
    </row>
    <row r="166" spans="1:23" ht="6" customHeight="1" x14ac:dyDescent="0.25">
      <c r="A166" s="35"/>
      <c r="B166" s="13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V166" s="50"/>
      <c r="W166" s="37"/>
    </row>
    <row r="167" spans="1:23" x14ac:dyDescent="0.25">
      <c r="A167" s="35"/>
      <c r="B167" s="130" t="s">
        <v>55</v>
      </c>
      <c r="G167" s="108">
        <f>I37</f>
        <v>0</v>
      </c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10"/>
      <c r="V167" s="50"/>
      <c r="W167" s="37"/>
    </row>
    <row r="168" spans="1:23" ht="6" customHeight="1" x14ac:dyDescent="0.25">
      <c r="A168" s="35"/>
      <c r="B168" s="13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V168" s="50"/>
      <c r="W168" s="37"/>
    </row>
    <row r="169" spans="1:23" x14ac:dyDescent="0.25">
      <c r="A169" s="35"/>
      <c r="B169" s="130" t="s">
        <v>56</v>
      </c>
      <c r="G169" s="108">
        <f>+I39</f>
        <v>0</v>
      </c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10"/>
      <c r="V169" s="50"/>
      <c r="W169" s="37"/>
    </row>
    <row r="170" spans="1:23" ht="12.75" customHeight="1" x14ac:dyDescent="0.25">
      <c r="A170" s="134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35"/>
    </row>
    <row r="171" spans="1:23" x14ac:dyDescent="0.25">
      <c r="A171" s="31"/>
      <c r="B171" s="136"/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33"/>
    </row>
    <row r="172" spans="1:23" x14ac:dyDescent="0.25">
      <c r="A172" s="35"/>
      <c r="B172" s="46" t="str">
        <f>+E112</f>
        <v>RG NR</v>
      </c>
      <c r="E172" s="108">
        <f>+G112</f>
        <v>0</v>
      </c>
      <c r="F172" s="109"/>
      <c r="G172" s="109"/>
      <c r="H172" s="109"/>
      <c r="I172" s="110"/>
      <c r="W172" s="37"/>
    </row>
    <row r="173" spans="1:23" ht="5.25" customHeight="1" x14ac:dyDescent="0.25">
      <c r="A173" s="35"/>
      <c r="C173" s="43"/>
      <c r="V173" s="44"/>
      <c r="W173" s="37"/>
    </row>
    <row r="174" spans="1:23" x14ac:dyDescent="0.25">
      <c r="A174" s="35"/>
      <c r="B174" s="46" t="str">
        <f>+M112</f>
        <v>RG GIP/GUP</v>
      </c>
      <c r="E174" s="108">
        <f>+P112</f>
        <v>0</v>
      </c>
      <c r="F174" s="109"/>
      <c r="G174" s="109"/>
      <c r="H174" s="109"/>
      <c r="I174" s="110"/>
      <c r="W174" s="37"/>
    </row>
    <row r="175" spans="1:23" x14ac:dyDescent="0.25">
      <c r="A175" s="35"/>
      <c r="W175" s="37"/>
    </row>
    <row r="176" spans="1:23" ht="6" customHeight="1" x14ac:dyDescent="0.25">
      <c r="A176" s="35"/>
      <c r="B176" s="13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37"/>
    </row>
    <row r="177" spans="1:23" ht="17.25" x14ac:dyDescent="0.3">
      <c r="A177" s="35"/>
      <c r="H177" s="137" t="s">
        <v>224</v>
      </c>
      <c r="J177" s="137"/>
      <c r="K177" s="137"/>
      <c r="L177" s="137"/>
      <c r="M177" s="137"/>
      <c r="N177" s="137"/>
      <c r="O177" s="137"/>
      <c r="P177" s="137"/>
      <c r="Q177" s="108">
        <f>K114</f>
        <v>0</v>
      </c>
      <c r="R177" s="109"/>
      <c r="S177" s="110"/>
      <c r="W177" s="37"/>
    </row>
    <row r="178" spans="1:23" x14ac:dyDescent="0.25">
      <c r="A178" s="35"/>
      <c r="W178" s="37"/>
    </row>
    <row r="179" spans="1:23" x14ac:dyDescent="0.25">
      <c r="A179" s="35"/>
      <c r="B179" s="76" t="s">
        <v>225</v>
      </c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37"/>
    </row>
    <row r="180" spans="1:23" x14ac:dyDescent="0.25">
      <c r="A180" s="35"/>
      <c r="W180" s="37"/>
    </row>
    <row r="181" spans="1:23" x14ac:dyDescent="0.25">
      <c r="A181" s="35"/>
      <c r="B181" s="34" t="s">
        <v>226</v>
      </c>
      <c r="E181" s="108">
        <f>R114</f>
        <v>0</v>
      </c>
      <c r="F181" s="109"/>
      <c r="G181" s="109"/>
      <c r="H181" s="109"/>
      <c r="I181" s="109"/>
      <c r="J181" s="109"/>
      <c r="K181" s="109"/>
      <c r="L181" s="109"/>
      <c r="M181" s="109"/>
      <c r="N181" s="110"/>
      <c r="W181" s="37"/>
    </row>
    <row r="182" spans="1:23" x14ac:dyDescent="0.25">
      <c r="A182" s="35"/>
      <c r="W182" s="37"/>
    </row>
    <row r="183" spans="1:23" x14ac:dyDescent="0.25">
      <c r="A183" s="35"/>
      <c r="B183" s="34" t="s">
        <v>234</v>
      </c>
      <c r="P183" s="108">
        <f>G96</f>
        <v>0</v>
      </c>
      <c r="Q183" s="109"/>
      <c r="R183" s="109"/>
      <c r="S183" s="109"/>
      <c r="T183" s="109"/>
      <c r="U183" s="109"/>
      <c r="V183" s="110"/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x14ac:dyDescent="0.25">
      <c r="A185" s="35"/>
      <c r="B185" s="34" t="s">
        <v>228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x14ac:dyDescent="0.25">
      <c r="A187" s="35"/>
      <c r="B187" s="34">
        <v>1</v>
      </c>
      <c r="C187" s="111">
        <f>+G98</f>
        <v>0</v>
      </c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5"/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x14ac:dyDescent="0.25">
      <c r="A189" s="35"/>
      <c r="B189" s="34">
        <v>2</v>
      </c>
      <c r="C189" s="111">
        <f>+G100</f>
        <v>0</v>
      </c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5"/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x14ac:dyDescent="0.25">
      <c r="A191" s="35"/>
      <c r="B191" s="34">
        <v>3</v>
      </c>
      <c r="C191" s="111">
        <f>+G102</f>
        <v>0</v>
      </c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5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>
        <v>4</v>
      </c>
      <c r="C193" s="111">
        <f>+G104</f>
        <v>0</v>
      </c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5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>
        <v>5</v>
      </c>
      <c r="C195" s="111">
        <f>+G106</f>
        <v>0</v>
      </c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5"/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B197" s="34">
        <v>6</v>
      </c>
      <c r="C197" s="111">
        <f>+G108</f>
        <v>0</v>
      </c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5"/>
      <c r="W197" s="37"/>
    </row>
    <row r="198" spans="1:23" ht="6" customHeight="1" x14ac:dyDescent="0.25">
      <c r="A198" s="35"/>
      <c r="B198" s="13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37"/>
    </row>
    <row r="199" spans="1:23" x14ac:dyDescent="0.25">
      <c r="A199" s="35"/>
      <c r="B199" s="34" t="s">
        <v>229</v>
      </c>
      <c r="W199" s="37"/>
    </row>
    <row r="200" spans="1:23" ht="6" customHeight="1" x14ac:dyDescent="0.25">
      <c r="A200" s="35"/>
      <c r="B200" s="13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37"/>
    </row>
    <row r="201" spans="1:23" x14ac:dyDescent="0.25">
      <c r="A201" s="35"/>
      <c r="B201" s="116" t="s">
        <v>230</v>
      </c>
      <c r="W201" s="37"/>
    </row>
    <row r="202" spans="1:23" x14ac:dyDescent="0.25">
      <c r="A202" s="35"/>
      <c r="B202" s="116" t="s">
        <v>231</v>
      </c>
      <c r="W202" s="37"/>
    </row>
    <row r="203" spans="1:23" ht="15.6" customHeight="1" x14ac:dyDescent="0.25">
      <c r="A203" s="35"/>
      <c r="B203" s="86" t="s">
        <v>232</v>
      </c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W204" s="37"/>
    </row>
    <row r="205" spans="1:23" x14ac:dyDescent="0.25">
      <c r="A205" s="35"/>
      <c r="B205" s="138"/>
      <c r="W205" s="37"/>
    </row>
    <row r="206" spans="1:23" x14ac:dyDescent="0.25">
      <c r="A206" s="35"/>
      <c r="B206" s="38" t="s">
        <v>240</v>
      </c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7"/>
    </row>
    <row r="207" spans="1:23" x14ac:dyDescent="0.25">
      <c r="A207" s="35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37"/>
    </row>
    <row r="208" spans="1:23" x14ac:dyDescent="0.25">
      <c r="A208" s="35"/>
      <c r="B208" s="138" t="s">
        <v>233</v>
      </c>
      <c r="C208" s="138"/>
      <c r="D208" s="108">
        <f>G96</f>
        <v>0</v>
      </c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10"/>
      <c r="Q208" s="138"/>
      <c r="R208" s="138"/>
      <c r="S208" s="138"/>
      <c r="T208" s="138"/>
      <c r="U208" s="138"/>
      <c r="V208" s="138"/>
      <c r="W208" s="37"/>
    </row>
    <row r="209" spans="1:23" ht="6" customHeight="1" x14ac:dyDescent="0.25">
      <c r="A209" s="35"/>
      <c r="B209" s="13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37"/>
    </row>
    <row r="210" spans="1:23" ht="22.5" customHeight="1" x14ac:dyDescent="0.25">
      <c r="A210" s="35"/>
      <c r="B210" s="34" t="s">
        <v>235</v>
      </c>
      <c r="E210" s="140"/>
      <c r="F210" s="140"/>
      <c r="G210" s="140"/>
      <c r="H210" s="140"/>
      <c r="I210" s="140"/>
      <c r="J210" s="140"/>
      <c r="K210" s="140"/>
      <c r="L210" s="34" t="s">
        <v>236</v>
      </c>
      <c r="W210" s="37"/>
    </row>
    <row r="211" spans="1:23" ht="6" customHeight="1" x14ac:dyDescent="0.25">
      <c r="A211" s="35"/>
      <c r="B211" s="13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37"/>
    </row>
    <row r="212" spans="1:23" ht="22.5" customHeight="1" x14ac:dyDescent="0.25">
      <c r="A212" s="35"/>
      <c r="B212" s="34" t="s">
        <v>237</v>
      </c>
      <c r="F212" s="140"/>
      <c r="G212" s="140"/>
      <c r="H212" s="140"/>
      <c r="I212" s="140"/>
      <c r="J212" s="140"/>
      <c r="K212" s="140"/>
      <c r="L212" s="140"/>
      <c r="M212" s="34" t="s">
        <v>238</v>
      </c>
      <c r="W212" s="37"/>
    </row>
    <row r="213" spans="1:23" ht="6" customHeight="1" x14ac:dyDescent="0.25">
      <c r="A213" s="35"/>
      <c r="B213" s="13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37"/>
    </row>
    <row r="214" spans="1:23" ht="22.5" customHeight="1" x14ac:dyDescent="0.25">
      <c r="A214" s="35"/>
      <c r="B214" s="34" t="s">
        <v>237</v>
      </c>
      <c r="F214" s="140"/>
      <c r="G214" s="140"/>
      <c r="H214" s="140"/>
      <c r="I214" s="140"/>
      <c r="J214" s="140"/>
      <c r="K214" s="140"/>
      <c r="L214" s="140"/>
      <c r="M214" s="34" t="s">
        <v>239</v>
      </c>
      <c r="W214" s="37"/>
    </row>
    <row r="215" spans="1:23" x14ac:dyDescent="0.25">
      <c r="A215" s="35"/>
      <c r="B215" s="138"/>
      <c r="W215" s="37"/>
    </row>
    <row r="216" spans="1:23" x14ac:dyDescent="0.25">
      <c r="A216" s="35"/>
      <c r="B216" s="38" t="s">
        <v>241</v>
      </c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</row>
    <row r="217" spans="1:23" x14ac:dyDescent="0.25">
      <c r="A217" s="35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x14ac:dyDescent="0.25">
      <c r="A218" s="35"/>
      <c r="B218" s="34" t="s">
        <v>242</v>
      </c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37"/>
    </row>
    <row r="219" spans="1:23" ht="6" customHeight="1" x14ac:dyDescent="0.25">
      <c r="A219" s="35"/>
      <c r="B219" s="13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37"/>
    </row>
    <row r="220" spans="1:23" x14ac:dyDescent="0.25">
      <c r="A220" s="35"/>
      <c r="B220" s="34" t="s">
        <v>227</v>
      </c>
      <c r="W220" s="37"/>
    </row>
    <row r="221" spans="1:23" ht="6" customHeight="1" x14ac:dyDescent="0.25">
      <c r="A221" s="35"/>
      <c r="B221" s="13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37"/>
    </row>
    <row r="222" spans="1:23" x14ac:dyDescent="0.25">
      <c r="A222" s="35"/>
      <c r="W222" s="37"/>
    </row>
    <row r="223" spans="1:23" x14ac:dyDescent="0.25">
      <c r="A223" s="35"/>
      <c r="B223" s="34" t="s">
        <v>246</v>
      </c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W227" s="37"/>
    </row>
    <row r="228" spans="1:23" x14ac:dyDescent="0.25">
      <c r="A228" s="35"/>
      <c r="B228" s="141" t="s">
        <v>245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Q228" s="141" t="s">
        <v>243</v>
      </c>
      <c r="R228" s="141"/>
      <c r="S228" s="141"/>
      <c r="T228" s="141"/>
      <c r="U228" s="141"/>
      <c r="V228" s="141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 t="s">
        <v>248</v>
      </c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 t="s">
        <v>247</v>
      </c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/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3" t="s">
        <v>244</v>
      </c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35"/>
      <c r="W241" s="37"/>
    </row>
    <row r="242" spans="1:23" x14ac:dyDescent="0.25">
      <c r="A242" s="134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35"/>
    </row>
  </sheetData>
  <sheetProtection algorithmName="SHA-512" hashValue="wyHiPorYM2jiuCJFiljtC3GVYl4WYQxf20XUOelUgZuDrwVRJDuglEzdormYfY2iwkJLssv7cTIOmEwBna+dxA==" saltValue="OQ0WQibJLqoT40OCQW/8nQ==" spinCount="100000" sheet="1" objects="1" scenarios="1"/>
  <mergeCells count="90">
    <mergeCell ref="F214:L214"/>
    <mergeCell ref="B216:V216"/>
    <mergeCell ref="B228:K228"/>
    <mergeCell ref="Q228:V228"/>
    <mergeCell ref="B93:V93"/>
    <mergeCell ref="B94:V94"/>
    <mergeCell ref="G108:T108"/>
    <mergeCell ref="G112:K112"/>
    <mergeCell ref="P112:T112"/>
    <mergeCell ref="K114:M114"/>
    <mergeCell ref="R114:V114"/>
    <mergeCell ref="R120:U120"/>
    <mergeCell ref="D122:G122"/>
    <mergeCell ref="B126:V126"/>
    <mergeCell ref="B130:V130"/>
    <mergeCell ref="G136:K136"/>
    <mergeCell ref="C187:P187"/>
    <mergeCell ref="Q177:S177"/>
    <mergeCell ref="B179:V179"/>
    <mergeCell ref="E181:N181"/>
    <mergeCell ref="P183:V183"/>
    <mergeCell ref="C189:P189"/>
    <mergeCell ref="C191:P191"/>
    <mergeCell ref="C193:P193"/>
    <mergeCell ref="C195:P195"/>
    <mergeCell ref="C197:P197"/>
    <mergeCell ref="F212:L212"/>
    <mergeCell ref="B203:U204"/>
    <mergeCell ref="B206:V206"/>
    <mergeCell ref="D208:P208"/>
    <mergeCell ref="E210:K210"/>
    <mergeCell ref="G167:S167"/>
    <mergeCell ref="E172:I172"/>
    <mergeCell ref="G169:S169"/>
    <mergeCell ref="B171:V171"/>
    <mergeCell ref="E174:I174"/>
    <mergeCell ref="G158:N158"/>
    <mergeCell ref="G160:N160"/>
    <mergeCell ref="G162:S162"/>
    <mergeCell ref="G165:J165"/>
    <mergeCell ref="L165:O165"/>
    <mergeCell ref="D143:G143"/>
    <mergeCell ref="R145:V145"/>
    <mergeCell ref="G156:S156"/>
    <mergeCell ref="B124:V124"/>
    <mergeCell ref="G134:K134"/>
    <mergeCell ref="G140:K140"/>
    <mergeCell ref="R118:U118"/>
    <mergeCell ref="G100:T100"/>
    <mergeCell ref="G102:T102"/>
    <mergeCell ref="G104:T104"/>
    <mergeCell ref="G106:T106"/>
    <mergeCell ref="G96:T96"/>
    <mergeCell ref="G98:T98"/>
    <mergeCell ref="C91:U91"/>
    <mergeCell ref="C83:U83"/>
    <mergeCell ref="B85:V85"/>
    <mergeCell ref="C87:U87"/>
    <mergeCell ref="C80:Q80"/>
    <mergeCell ref="C43:U43"/>
    <mergeCell ref="C44:U44"/>
    <mergeCell ref="C46:U46"/>
    <mergeCell ref="C48:U48"/>
    <mergeCell ref="C50:U50"/>
    <mergeCell ref="C52:U52"/>
    <mergeCell ref="B59:V59"/>
    <mergeCell ref="C68:Q69"/>
    <mergeCell ref="C70:Q72"/>
    <mergeCell ref="C77:Q77"/>
    <mergeCell ref="C54:Q55"/>
    <mergeCell ref="C76:T76"/>
    <mergeCell ref="I39:V39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I37:V37"/>
    <mergeCell ref="I16:V16"/>
    <mergeCell ref="E7:I7"/>
    <mergeCell ref="E9:I9"/>
    <mergeCell ref="B1:V1"/>
    <mergeCell ref="B2:V2"/>
    <mergeCell ref="I12:V12"/>
    <mergeCell ref="I14:V14"/>
    <mergeCell ref="B3:V3"/>
  </mergeCells>
  <dataValidations count="8">
    <dataValidation type="whole" allowBlank="1" showInputMessage="1" showErrorMessage="1" error="ATTENZIONE: già scelta l’opzione B.1 o inserito un valore diverso da 0 o 1" prompt="Si può inserire 1 solo se non è stato già inserito per l’opzione B.1" sqref="T72:T73" xr:uid="{00000000-0002-0000-0F00-000000000000}">
      <formula1>0</formula1>
      <formula2>IF(OR(T69=1),0,1)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9" xr:uid="{00000000-0002-0000-0F00-000001000000}">
      <formula1>0</formula1>
      <formula2>IF(OR(T72=1),0,1)</formula2>
    </dataValidation>
    <dataValidation type="whole" allowBlank="1" showInputMessage="1" showErrorMessage="1" error="attenzione: inserito un numero diverso da 0 o 1" prompt="Inserire 1 in presenza di parte civile" sqref="T63" xr:uid="{00000000-0002-0000-0F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0" xr:uid="{00000000-0002-0000-0F00-000003000000}">
      <formula1>0</formula1>
      <formula2>IF(OR(R77=1),0,1)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7" xr:uid="{00000000-0002-0000-0F00-000004000000}">
      <formula1>0</formula1>
      <formula2>IF(OR(R80=1),0,1)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0" xr:uid="{00000000-0002-0000-0F00-000005000000}">
      <formula1>10</formula1>
      <formula2>IF(R80=1,19,10)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7" xr:uid="{00000000-0002-0000-0F00-000006000000}">
      <formula1>0</formula1>
      <formula2>IF(R77=1,9,0)</formula2>
    </dataValidation>
    <dataValidation type="whole" allowBlank="1" showInputMessage="1" showErrorMessage="1" error="attenzione: inserito un numero diverso da 0 o 1" prompt="Inserire 1 nel caso si verifichi la condizione" sqref="T55" xr:uid="{D200B668-281C-4541-90D3-166F3A293247}">
      <formula1>0</formula1>
      <formula2>1</formula2>
    </dataValidation>
  </dataValidations>
  <hyperlinks>
    <hyperlink ref="V6" location="'ELENCO TABELLE'!A1" display="Torna all'Elenco Tabelle" xr:uid="{00000000-0004-0000-0F00-000000000000}"/>
  </hyperlinks>
  <printOptions horizontalCentered="1" verticalCentered="1"/>
  <pageMargins left="0.19685039370078741" right="0.19685039370078741" top="0.39370078740157483" bottom="0.39370078740157483" header="0.31496062992125984" footer="0.15748031496062992"/>
  <pageSetup paperSize="9" scale="65" orientation="portrait" r:id="rId1"/>
  <rowBreaks count="2" manualBreakCount="2">
    <brk id="92" max="16383" man="1"/>
    <brk id="170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5850" r:id="rId4">
          <objectPr defaultSize="0" autoPict="0" r:id="rId5">
            <anchor moveWithCells="1" sizeWithCells="1">
              <from>
                <xdr:col>12</xdr:col>
                <xdr:colOff>57150</xdr:colOff>
                <xdr:row>170</xdr:row>
                <xdr:rowOff>152400</xdr:rowOff>
              </from>
              <to>
                <xdr:col>14</xdr:col>
                <xdr:colOff>85725</xdr:colOff>
                <xdr:row>174</xdr:row>
                <xdr:rowOff>161925</xdr:rowOff>
              </to>
            </anchor>
          </objectPr>
        </oleObject>
      </mc:Choice>
      <mc:Fallback>
        <oleObject progId="Word.Picture.8" shapeId="35850" r:id="rId4"/>
      </mc:Fallback>
    </mc:AlternateContent>
    <mc:AlternateContent xmlns:mc="http://schemas.openxmlformats.org/markup-compatibility/2006">
      <mc:Choice Requires="x14">
        <oleObject progId="Word.Picture.8" shapeId="35851" r:id="rId6">
          <objectPr defaultSize="0" autoPict="0" r:id="rId5">
            <anchor moveWithCells="1" sizeWithCells="1">
              <from>
                <xdr:col>12</xdr:col>
                <xdr:colOff>57150</xdr:colOff>
                <xdr:row>170</xdr:row>
                <xdr:rowOff>152400</xdr:rowOff>
              </from>
              <to>
                <xdr:col>14</xdr:col>
                <xdr:colOff>85725</xdr:colOff>
                <xdr:row>174</xdr:row>
                <xdr:rowOff>161925</xdr:rowOff>
              </to>
            </anchor>
          </objectPr>
        </oleObject>
      </mc:Choice>
      <mc:Fallback>
        <oleObject progId="Word.Picture.8" shapeId="35851" r:id="rId6"/>
      </mc:Fallback>
    </mc:AlternateContent>
    <mc:AlternateContent xmlns:mc="http://schemas.openxmlformats.org/markup-compatibility/2006">
      <mc:Choice Requires="x14">
        <oleObject progId="Word.Picture.8" shapeId="35852" r:id="rId7">
          <objectPr defaultSize="0" autoPict="0" r:id="rId5">
            <anchor moveWithCells="1" sizeWithCells="1">
              <from>
                <xdr:col>12</xdr:col>
                <xdr:colOff>57150</xdr:colOff>
                <xdr:row>170</xdr:row>
                <xdr:rowOff>152400</xdr:rowOff>
              </from>
              <to>
                <xdr:col>14</xdr:col>
                <xdr:colOff>85725</xdr:colOff>
                <xdr:row>174</xdr:row>
                <xdr:rowOff>161925</xdr:rowOff>
              </to>
            </anchor>
          </objectPr>
        </oleObject>
      </mc:Choice>
      <mc:Fallback>
        <oleObject progId="Word.Picture.8" shapeId="35852" r:id="rId7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21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133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134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0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176" t="s">
        <v>118</v>
      </c>
      <c r="W42" s="37"/>
    </row>
    <row r="43" spans="1:23" ht="16.5" customHeight="1" x14ac:dyDescent="0.25">
      <c r="A43" s="35"/>
      <c r="C43" s="171" t="s">
        <v>119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75">
        <v>800</v>
      </c>
      <c r="W43" s="37"/>
    </row>
    <row r="44" spans="1:23" x14ac:dyDescent="0.25">
      <c r="A44" s="35"/>
      <c r="W44" s="37"/>
    </row>
    <row r="45" spans="1:23" x14ac:dyDescent="0.25">
      <c r="A45" s="35"/>
      <c r="W45" s="37"/>
    </row>
    <row r="46" spans="1:23" ht="16.5" customHeight="1" x14ac:dyDescent="0.25">
      <c r="A46" s="35"/>
      <c r="B46" s="76" t="s">
        <v>28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37"/>
    </row>
    <row r="47" spans="1:23" ht="5.25" customHeight="1" x14ac:dyDescent="0.25">
      <c r="A47" s="35"/>
      <c r="C47" s="43"/>
      <c r="V47" s="44"/>
      <c r="W47" s="37"/>
    </row>
    <row r="48" spans="1:23" x14ac:dyDescent="0.25">
      <c r="A48" s="35"/>
      <c r="B48" s="77" t="s">
        <v>36</v>
      </c>
      <c r="W48" s="37"/>
    </row>
    <row r="49" spans="1:25" ht="5.25" customHeight="1" x14ac:dyDescent="0.25">
      <c r="A49" s="35"/>
      <c r="C49" s="43"/>
      <c r="V49" s="44"/>
      <c r="W49" s="37"/>
    </row>
    <row r="50" spans="1:25" ht="16.5" customHeight="1" x14ac:dyDescent="0.25">
      <c r="A50" s="35"/>
      <c r="B50" s="178" t="s">
        <v>32</v>
      </c>
      <c r="C50" s="43" t="s">
        <v>146</v>
      </c>
      <c r="T50" s="79"/>
      <c r="V50" s="80">
        <f>IF(T50=1,+V$43*20%,0)</f>
        <v>0</v>
      </c>
      <c r="W50" s="37"/>
    </row>
    <row r="51" spans="1:25" ht="13.5" customHeight="1" x14ac:dyDescent="0.25">
      <c r="A51" s="35"/>
      <c r="C51" s="81" t="s">
        <v>190</v>
      </c>
      <c r="V51" s="44"/>
      <c r="W51" s="37"/>
    </row>
    <row r="52" spans="1:25" ht="5.25" customHeight="1" x14ac:dyDescent="0.25">
      <c r="A52" s="35"/>
      <c r="B52" s="63"/>
      <c r="C52" s="64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5"/>
      <c r="W52" s="37"/>
    </row>
    <row r="53" spans="1:25" s="83" customFormat="1" ht="18" customHeight="1" x14ac:dyDescent="0.25">
      <c r="A53" s="82"/>
      <c r="B53" s="78" t="s">
        <v>33</v>
      </c>
      <c r="C53" s="43" t="s">
        <v>31</v>
      </c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T53" s="34"/>
      <c r="V53" s="44"/>
      <c r="W53" s="84"/>
    </row>
    <row r="54" spans="1:25" ht="26.25" customHeight="1" x14ac:dyDescent="0.25">
      <c r="A54" s="35"/>
      <c r="C54" s="89" t="s">
        <v>307</v>
      </c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V54" s="44"/>
      <c r="W54" s="37"/>
      <c r="X54" s="83"/>
    </row>
    <row r="55" spans="1:25" s="83" customFormat="1" ht="18" customHeight="1" x14ac:dyDescent="0.25">
      <c r="A55" s="82"/>
      <c r="B55" s="85" t="s">
        <v>34</v>
      </c>
      <c r="C55" s="86" t="s">
        <v>153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90"/>
      <c r="T55" s="79"/>
      <c r="V55" s="80">
        <f>IF(AND(R55=1,T55&lt;10,T55&gt;0),+V$43*30%*T55,0)</f>
        <v>0</v>
      </c>
      <c r="W55" s="84"/>
    </row>
    <row r="56" spans="1:25" ht="13.5" customHeight="1" x14ac:dyDescent="0.25">
      <c r="A56" s="35"/>
      <c r="C56" s="81" t="s">
        <v>254</v>
      </c>
      <c r="V56" s="44"/>
      <c r="W56" s="37"/>
    </row>
    <row r="57" spans="1:25" ht="5.25" customHeight="1" x14ac:dyDescent="0.25">
      <c r="A57" s="35"/>
      <c r="C57" s="43"/>
      <c r="V57" s="44"/>
      <c r="W57" s="37"/>
    </row>
    <row r="58" spans="1:25" s="83" customFormat="1" ht="18" customHeight="1" x14ac:dyDescent="0.25">
      <c r="A58" s="82"/>
      <c r="B58" s="85" t="s">
        <v>35</v>
      </c>
      <c r="C58" s="86" t="s">
        <v>152</v>
      </c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90"/>
      <c r="T58" s="79"/>
      <c r="V58" s="80">
        <f>IF(AND(R58=1,T58&lt;20,T58&gt;9),+V43*20%*T58,0)</f>
        <v>0</v>
      </c>
      <c r="W58" s="84"/>
      <c r="Y58" s="98"/>
    </row>
    <row r="59" spans="1:25" ht="13.5" customHeight="1" x14ac:dyDescent="0.25">
      <c r="A59" s="35"/>
      <c r="C59" s="81" t="s">
        <v>255</v>
      </c>
      <c r="V59" s="44"/>
      <c r="W59" s="37"/>
    </row>
    <row r="60" spans="1:25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5" ht="5.25" customHeight="1" thickBot="1" x14ac:dyDescent="0.3">
      <c r="A61" s="35"/>
      <c r="C61" s="43"/>
      <c r="V61" s="44"/>
      <c r="W61" s="37"/>
    </row>
    <row r="62" spans="1:25" s="83" customFormat="1" ht="18" customHeight="1" thickBot="1" x14ac:dyDescent="0.3">
      <c r="A62" s="82"/>
      <c r="C62" s="92" t="s">
        <v>66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177"/>
      <c r="V62" s="97">
        <f>+V43+V50+V55+V58</f>
        <v>800</v>
      </c>
      <c r="W62" s="84"/>
      <c r="Y62" s="98"/>
    </row>
    <row r="63" spans="1:25" ht="5.25" customHeight="1" x14ac:dyDescent="0.25">
      <c r="A63" s="35"/>
      <c r="C63" s="43"/>
      <c r="V63" s="44"/>
      <c r="W63" s="37"/>
    </row>
    <row r="64" spans="1:25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3" s="100" customFormat="1" ht="6" customHeight="1" x14ac:dyDescent="0.2">
      <c r="A65" s="99"/>
      <c r="W65" s="101"/>
    </row>
    <row r="66" spans="1:23" s="100" customFormat="1" ht="16.5" customHeight="1" x14ac:dyDescent="0.2">
      <c r="A66" s="99"/>
      <c r="C66" s="92" t="s">
        <v>61</v>
      </c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102"/>
      <c r="W66" s="101"/>
    </row>
    <row r="67" spans="1:23" s="83" customFormat="1" ht="12.75" customHeight="1" x14ac:dyDescent="0.25">
      <c r="A67" s="103"/>
      <c r="B67" s="104"/>
      <c r="C67" s="104"/>
      <c r="D67" s="105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6"/>
    </row>
    <row r="68" spans="1:23" ht="18.75" x14ac:dyDescent="0.3">
      <c r="A68" s="31"/>
      <c r="B68" s="32" t="s">
        <v>199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3"/>
    </row>
    <row r="69" spans="1:23" x14ac:dyDescent="0.25">
      <c r="A69" s="35"/>
      <c r="B69" s="107" t="s">
        <v>206</v>
      </c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200</v>
      </c>
      <c r="G71" s="108">
        <f>+I25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x14ac:dyDescent="0.25">
      <c r="A72" s="35"/>
      <c r="W72" s="37"/>
    </row>
    <row r="73" spans="1:23" x14ac:dyDescent="0.25">
      <c r="A73" s="35"/>
      <c r="B73" s="34" t="s">
        <v>201</v>
      </c>
      <c r="F73" s="34">
        <v>1</v>
      </c>
      <c r="G73" s="108">
        <f>+I11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2</v>
      </c>
      <c r="G75" s="108">
        <f>I13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3</v>
      </c>
      <c r="G77" s="108">
        <f>I15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4</v>
      </c>
      <c r="G79" s="108">
        <f>+I17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5</v>
      </c>
      <c r="G81" s="108">
        <f>+I19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ht="5.25" customHeight="1" x14ac:dyDescent="0.25">
      <c r="A82" s="35"/>
      <c r="W82" s="37"/>
    </row>
    <row r="83" spans="1:23" x14ac:dyDescent="0.25">
      <c r="A83" s="35"/>
      <c r="F83" s="34">
        <v>6</v>
      </c>
      <c r="G83" s="108">
        <f>+I21</f>
        <v>0</v>
      </c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10"/>
      <c r="W83" s="37"/>
    </row>
    <row r="84" spans="1:23" x14ac:dyDescent="0.25">
      <c r="A84" s="35"/>
      <c r="W84" s="37"/>
    </row>
    <row r="85" spans="1:23" x14ac:dyDescent="0.25">
      <c r="A85" s="35"/>
      <c r="B85" s="34" t="s">
        <v>202</v>
      </c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203</v>
      </c>
      <c r="E87" s="46" t="str">
        <f>+B6</f>
        <v>RG NR</v>
      </c>
      <c r="G87" s="111">
        <f>+E6</f>
        <v>0</v>
      </c>
      <c r="H87" s="109"/>
      <c r="I87" s="109"/>
      <c r="J87" s="109"/>
      <c r="K87" s="110"/>
      <c r="M87" s="46" t="str">
        <f>+B8</f>
        <v>RG GIP/GUP</v>
      </c>
      <c r="P87" s="111">
        <f>+E8</f>
        <v>0</v>
      </c>
      <c r="Q87" s="109"/>
      <c r="R87" s="109"/>
      <c r="S87" s="109"/>
      <c r="T87" s="110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204</v>
      </c>
      <c r="K89" s="52"/>
      <c r="L89" s="53"/>
      <c r="M89" s="54"/>
      <c r="O89" s="34" t="s">
        <v>205</v>
      </c>
      <c r="R89" s="52"/>
      <c r="S89" s="53"/>
      <c r="T89" s="53"/>
      <c r="U89" s="53"/>
      <c r="V89" s="54"/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258</v>
      </c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256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V94" s="44"/>
      <c r="W94" s="37"/>
    </row>
    <row r="95" spans="1:23" x14ac:dyDescent="0.25">
      <c r="A95" s="35"/>
      <c r="B95" s="34" t="s">
        <v>257</v>
      </c>
      <c r="R95" s="112"/>
      <c r="S95" s="113"/>
      <c r="T95" s="113"/>
      <c r="U95" s="114"/>
      <c r="W95" s="37"/>
    </row>
    <row r="96" spans="1:23" ht="5.25" customHeight="1" x14ac:dyDescent="0.25">
      <c r="A96" s="35"/>
      <c r="C96" s="43"/>
      <c r="E96" s="115"/>
      <c r="F96" s="115"/>
      <c r="G96" s="115"/>
      <c r="H96" s="115"/>
      <c r="V96" s="44"/>
      <c r="W96" s="37"/>
    </row>
    <row r="97" spans="1:23" x14ac:dyDescent="0.25">
      <c r="A97" s="35"/>
      <c r="B97" s="34" t="s">
        <v>253</v>
      </c>
      <c r="D97" s="47"/>
      <c r="E97" s="48"/>
      <c r="F97" s="48"/>
      <c r="G97" s="49"/>
      <c r="W97" s="37"/>
    </row>
    <row r="98" spans="1:23" x14ac:dyDescent="0.25">
      <c r="A98" s="35"/>
      <c r="W98" s="37"/>
    </row>
    <row r="99" spans="1:23" x14ac:dyDescent="0.25">
      <c r="A99" s="35"/>
      <c r="B99" s="38" t="s">
        <v>99</v>
      </c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</row>
    <row r="100" spans="1:23" x14ac:dyDescent="0.25">
      <c r="A100" s="35"/>
      <c r="W100" s="37"/>
    </row>
    <row r="101" spans="1:23" ht="32.25" customHeight="1" x14ac:dyDescent="0.25">
      <c r="A101" s="35"/>
      <c r="B101" s="86" t="s">
        <v>207</v>
      </c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37"/>
    </row>
    <row r="102" spans="1:23" ht="5.25" customHeight="1" x14ac:dyDescent="0.25">
      <c r="A102" s="35"/>
      <c r="C102" s="43"/>
      <c r="V102" s="44"/>
      <c r="W102" s="37"/>
    </row>
    <row r="103" spans="1:23" x14ac:dyDescent="0.25">
      <c r="A103" s="35"/>
      <c r="B103" s="116" t="s">
        <v>208</v>
      </c>
      <c r="W103" s="37"/>
    </row>
    <row r="104" spans="1:23" x14ac:dyDescent="0.25">
      <c r="A104" s="35"/>
      <c r="W104" s="37"/>
    </row>
    <row r="105" spans="1:23" x14ac:dyDescent="0.25">
      <c r="A105" s="35"/>
      <c r="B105" s="38" t="s">
        <v>100</v>
      </c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</row>
    <row r="106" spans="1:23" x14ac:dyDescent="0.25">
      <c r="A106" s="35"/>
      <c r="W106" s="37"/>
    </row>
    <row r="107" spans="1:23" x14ac:dyDescent="0.25">
      <c r="A107" s="35"/>
      <c r="B107" s="116" t="s">
        <v>210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211</v>
      </c>
      <c r="G109" s="117">
        <f>+V62</f>
        <v>800</v>
      </c>
      <c r="H109" s="160"/>
      <c r="I109" s="160"/>
      <c r="J109" s="160"/>
      <c r="K109" s="161"/>
      <c r="L109" s="34" t="s">
        <v>215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212</v>
      </c>
      <c r="G111" s="120"/>
      <c r="H111" s="162"/>
      <c r="I111" s="162"/>
      <c r="J111" s="162"/>
      <c r="K111" s="163"/>
      <c r="L111" s="34" t="s">
        <v>214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209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 t="s">
        <v>212</v>
      </c>
      <c r="G115" s="117">
        <f>+V66</f>
        <v>0</v>
      </c>
      <c r="H115" s="160"/>
      <c r="I115" s="160"/>
      <c r="J115" s="160"/>
      <c r="K115" s="161"/>
      <c r="L115" s="34" t="s">
        <v>213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116"/>
      <c r="W117" s="37"/>
    </row>
    <row r="118" spans="1:23" x14ac:dyDescent="0.25">
      <c r="A118" s="35"/>
      <c r="B118" s="116" t="s">
        <v>216</v>
      </c>
      <c r="D118" s="148"/>
      <c r="E118" s="124"/>
      <c r="F118" s="124"/>
      <c r="G118" s="125"/>
      <c r="W118" s="37"/>
    </row>
    <row r="119" spans="1:23" x14ac:dyDescent="0.25">
      <c r="A119" s="35"/>
      <c r="B119" s="116"/>
      <c r="R119" s="126"/>
      <c r="S119" s="126"/>
      <c r="T119" s="126"/>
      <c r="U119" s="126"/>
      <c r="V119" s="126"/>
      <c r="W119" s="37"/>
    </row>
    <row r="120" spans="1:23" x14ac:dyDescent="0.25">
      <c r="A120" s="35"/>
      <c r="B120" s="116"/>
      <c r="R120" s="127" t="s">
        <v>217</v>
      </c>
      <c r="S120" s="127"/>
      <c r="T120" s="127"/>
      <c r="U120" s="127"/>
      <c r="V120" s="127"/>
      <c r="W120" s="37"/>
    </row>
    <row r="121" spans="1:23" x14ac:dyDescent="0.25">
      <c r="A121" s="35"/>
      <c r="B121" s="116"/>
      <c r="W121" s="37"/>
    </row>
    <row r="122" spans="1:23" ht="5.25" customHeight="1" x14ac:dyDescent="0.25">
      <c r="A122" s="35"/>
      <c r="B122" s="63"/>
      <c r="C122" s="64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5"/>
      <c r="W122" s="37"/>
    </row>
    <row r="123" spans="1:23" x14ac:dyDescent="0.25">
      <c r="A123" s="35"/>
      <c r="B123" s="116"/>
      <c r="W123" s="37"/>
    </row>
    <row r="124" spans="1:23" x14ac:dyDescent="0.25">
      <c r="A124" s="35"/>
      <c r="B124" s="46" t="s">
        <v>218</v>
      </c>
      <c r="C124" s="46"/>
      <c r="D124" s="128" t="s">
        <v>219</v>
      </c>
      <c r="W124" s="37"/>
    </row>
    <row r="125" spans="1:23" x14ac:dyDescent="0.25">
      <c r="A125" s="35"/>
      <c r="D125" s="128" t="s">
        <v>220</v>
      </c>
      <c r="W125" s="37"/>
    </row>
    <row r="126" spans="1:23" x14ac:dyDescent="0.25">
      <c r="A126" s="35"/>
      <c r="D126" s="128" t="s">
        <v>221</v>
      </c>
      <c r="W126" s="37"/>
    </row>
    <row r="127" spans="1:23" x14ac:dyDescent="0.25">
      <c r="A127" s="35"/>
      <c r="D127" s="128" t="s">
        <v>222</v>
      </c>
      <c r="W127" s="37"/>
    </row>
    <row r="128" spans="1:23" x14ac:dyDescent="0.25">
      <c r="A128" s="35"/>
      <c r="D128" s="128" t="s">
        <v>223</v>
      </c>
      <c r="W128" s="37"/>
    </row>
    <row r="129" spans="1:23" x14ac:dyDescent="0.25">
      <c r="A129" s="35"/>
      <c r="D129" s="128"/>
      <c r="W129" s="37"/>
    </row>
    <row r="130" spans="1:23" x14ac:dyDescent="0.25">
      <c r="A130" s="35"/>
      <c r="B130" s="129" t="s">
        <v>50</v>
      </c>
      <c r="T130" s="50"/>
      <c r="U130" s="50"/>
      <c r="V130" s="50"/>
      <c r="W130" s="37"/>
    </row>
    <row r="131" spans="1:23" x14ac:dyDescent="0.25">
      <c r="A131" s="35"/>
      <c r="B131" s="130" t="s">
        <v>48</v>
      </c>
      <c r="G131" s="108">
        <f>+G71</f>
        <v>0</v>
      </c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1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47</v>
      </c>
      <c r="G133" s="108">
        <f>+I27</f>
        <v>0</v>
      </c>
      <c r="H133" s="109"/>
      <c r="I133" s="109"/>
      <c r="J133" s="109"/>
      <c r="K133" s="109"/>
      <c r="L133" s="109"/>
      <c r="M133" s="109"/>
      <c r="N133" s="110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51</v>
      </c>
      <c r="G135" s="111">
        <f>+I29</f>
        <v>0</v>
      </c>
      <c r="H135" s="109"/>
      <c r="I135" s="109"/>
      <c r="J135" s="109"/>
      <c r="K135" s="109"/>
      <c r="L135" s="109"/>
      <c r="M135" s="109"/>
      <c r="N135" s="110"/>
      <c r="O135" s="50"/>
      <c r="P135" s="50"/>
      <c r="Q135" s="50"/>
      <c r="R135" s="50"/>
      <c r="S135" s="50"/>
      <c r="V135" s="50"/>
      <c r="W135" s="37"/>
    </row>
    <row r="136" spans="1:23" ht="6" customHeight="1" x14ac:dyDescent="0.25">
      <c r="A136" s="35"/>
      <c r="B136" s="13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x14ac:dyDescent="0.25">
      <c r="A137" s="35"/>
      <c r="B137" s="130" t="s">
        <v>52</v>
      </c>
      <c r="G137" s="108">
        <f>+I31</f>
        <v>0</v>
      </c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10"/>
      <c r="V137" s="50"/>
      <c r="W137" s="37"/>
    </row>
    <row r="138" spans="1:23" x14ac:dyDescent="0.25">
      <c r="A138" s="35"/>
      <c r="B138" s="130"/>
      <c r="G138" s="59" t="s">
        <v>53</v>
      </c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54</v>
      </c>
      <c r="G140" s="149">
        <f>+I34</f>
        <v>0</v>
      </c>
      <c r="H140" s="132"/>
      <c r="I140" s="132"/>
      <c r="J140" s="133"/>
      <c r="K140" s="50"/>
      <c r="L140" s="149">
        <f>+N34</f>
        <v>0</v>
      </c>
      <c r="M140" s="132"/>
      <c r="N140" s="132"/>
      <c r="O140" s="133"/>
      <c r="P140" s="50"/>
      <c r="Q140" s="50"/>
      <c r="R140" s="50"/>
      <c r="S140" s="5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55</v>
      </c>
      <c r="G142" s="108">
        <f>I36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6" customHeight="1" x14ac:dyDescent="0.25">
      <c r="A143" s="35"/>
      <c r="B143" s="13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V143" s="50"/>
      <c r="W143" s="37"/>
    </row>
    <row r="144" spans="1:23" x14ac:dyDescent="0.25">
      <c r="A144" s="35"/>
      <c r="B144" s="130" t="s">
        <v>56</v>
      </c>
      <c r="G144" s="108">
        <f>+I38</f>
        <v>0</v>
      </c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10"/>
      <c r="V144" s="50"/>
      <c r="W144" s="37"/>
    </row>
    <row r="145" spans="1:23" ht="12.75" customHeight="1" x14ac:dyDescent="0.25">
      <c r="A145" s="134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35"/>
    </row>
    <row r="146" spans="1:23" x14ac:dyDescent="0.25">
      <c r="A146" s="31"/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33"/>
    </row>
    <row r="147" spans="1:23" x14ac:dyDescent="0.25">
      <c r="A147" s="35"/>
      <c r="B147" s="46" t="str">
        <f>+E87</f>
        <v>RG NR</v>
      </c>
      <c r="E147" s="108">
        <f>+G87</f>
        <v>0</v>
      </c>
      <c r="F147" s="109"/>
      <c r="G147" s="109"/>
      <c r="H147" s="109"/>
      <c r="I147" s="110"/>
      <c r="W147" s="37"/>
    </row>
    <row r="148" spans="1:23" ht="5.25" customHeight="1" x14ac:dyDescent="0.25">
      <c r="A148" s="35"/>
      <c r="C148" s="43"/>
      <c r="V148" s="44"/>
      <c r="W148" s="37"/>
    </row>
    <row r="149" spans="1:23" x14ac:dyDescent="0.25">
      <c r="A149" s="35"/>
      <c r="B149" s="46" t="str">
        <f>+M87</f>
        <v>RG GIP/GUP</v>
      </c>
      <c r="E149" s="108">
        <f>+P87</f>
        <v>0</v>
      </c>
      <c r="F149" s="109"/>
      <c r="G149" s="109"/>
      <c r="H149" s="109"/>
      <c r="I149" s="110"/>
      <c r="W149" s="37"/>
    </row>
    <row r="150" spans="1:23" x14ac:dyDescent="0.25">
      <c r="A150" s="35"/>
      <c r="W150" s="37"/>
    </row>
    <row r="151" spans="1:23" ht="6" customHeight="1" x14ac:dyDescent="0.25">
      <c r="A151" s="35"/>
      <c r="B151" s="13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37"/>
    </row>
    <row r="152" spans="1:23" ht="17.25" x14ac:dyDescent="0.3">
      <c r="A152" s="35"/>
      <c r="H152" s="137" t="s">
        <v>224</v>
      </c>
      <c r="J152" s="137"/>
      <c r="K152" s="137"/>
      <c r="L152" s="137"/>
      <c r="M152" s="137"/>
      <c r="N152" s="137"/>
      <c r="O152" s="137"/>
      <c r="P152" s="137"/>
      <c r="Q152" s="108">
        <f>K89</f>
        <v>0</v>
      </c>
      <c r="R152" s="109"/>
      <c r="S152" s="110"/>
      <c r="W152" s="37"/>
    </row>
    <row r="153" spans="1:23" x14ac:dyDescent="0.25">
      <c r="A153" s="35"/>
      <c r="W153" s="37"/>
    </row>
    <row r="154" spans="1:23" x14ac:dyDescent="0.25">
      <c r="A154" s="35"/>
      <c r="B154" s="76" t="s">
        <v>225</v>
      </c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226</v>
      </c>
      <c r="E156" s="108">
        <f>R89</f>
        <v>0</v>
      </c>
      <c r="F156" s="109"/>
      <c r="G156" s="109"/>
      <c r="H156" s="109"/>
      <c r="I156" s="109"/>
      <c r="J156" s="109"/>
      <c r="K156" s="109"/>
      <c r="L156" s="109"/>
      <c r="M156" s="109"/>
      <c r="N156" s="110"/>
      <c r="W156" s="37"/>
    </row>
    <row r="157" spans="1:23" x14ac:dyDescent="0.25">
      <c r="A157" s="35"/>
      <c r="W157" s="37"/>
    </row>
    <row r="158" spans="1:23" x14ac:dyDescent="0.25">
      <c r="A158" s="35"/>
      <c r="B158" s="34" t="s">
        <v>234</v>
      </c>
      <c r="P158" s="108">
        <f>G71</f>
        <v>0</v>
      </c>
      <c r="Q158" s="109"/>
      <c r="R158" s="109"/>
      <c r="S158" s="109"/>
      <c r="T158" s="109"/>
      <c r="U158" s="109"/>
      <c r="V158" s="110"/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 t="s">
        <v>228</v>
      </c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1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2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3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4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5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>
        <v>6</v>
      </c>
      <c r="C172" s="111">
        <f>+G83</f>
        <v>0</v>
      </c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34" t="s">
        <v>229</v>
      </c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x14ac:dyDescent="0.25">
      <c r="A176" s="35"/>
      <c r="B176" s="116" t="s">
        <v>230</v>
      </c>
      <c r="W176" s="37"/>
    </row>
    <row r="177" spans="1:23" x14ac:dyDescent="0.25">
      <c r="A177" s="35"/>
      <c r="B177" s="116" t="s">
        <v>231</v>
      </c>
      <c r="W177" s="37"/>
    </row>
    <row r="178" spans="1:23" ht="15.6" customHeight="1" x14ac:dyDescent="0.25">
      <c r="A178" s="35"/>
      <c r="B178" s="86" t="s">
        <v>232</v>
      </c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W178" s="37"/>
    </row>
    <row r="179" spans="1:23" x14ac:dyDescent="0.25">
      <c r="A179" s="35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W179" s="37"/>
    </row>
    <row r="180" spans="1:23" x14ac:dyDescent="0.25">
      <c r="A180" s="35"/>
      <c r="B180" s="138"/>
      <c r="W180" s="37"/>
    </row>
    <row r="181" spans="1:23" x14ac:dyDescent="0.25">
      <c r="A181" s="35"/>
      <c r="B181" s="38" t="s">
        <v>240</v>
      </c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7"/>
    </row>
    <row r="182" spans="1:23" x14ac:dyDescent="0.25">
      <c r="A182" s="35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37"/>
    </row>
    <row r="183" spans="1:23" x14ac:dyDescent="0.25">
      <c r="A183" s="35"/>
      <c r="B183" s="138" t="s">
        <v>233</v>
      </c>
      <c r="C183" s="138"/>
      <c r="D183" s="108">
        <f>G71</f>
        <v>0</v>
      </c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10"/>
      <c r="Q183" s="138"/>
      <c r="R183" s="138"/>
      <c r="S183" s="138"/>
      <c r="T183" s="138"/>
      <c r="U183" s="138"/>
      <c r="V183" s="138"/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235</v>
      </c>
      <c r="E185" s="140"/>
      <c r="F185" s="140"/>
      <c r="G185" s="140"/>
      <c r="H185" s="140"/>
      <c r="I185" s="140"/>
      <c r="J185" s="140"/>
      <c r="K185" s="140"/>
      <c r="L185" s="34" t="s">
        <v>236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238</v>
      </c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ht="22.5" customHeight="1" x14ac:dyDescent="0.25">
      <c r="A189" s="35"/>
      <c r="B189" s="34" t="s">
        <v>237</v>
      </c>
      <c r="F189" s="140"/>
      <c r="G189" s="140"/>
      <c r="H189" s="140"/>
      <c r="I189" s="140"/>
      <c r="J189" s="140"/>
      <c r="K189" s="140"/>
      <c r="L189" s="140"/>
      <c r="M189" s="34" t="s">
        <v>239</v>
      </c>
      <c r="W189" s="37"/>
    </row>
    <row r="190" spans="1:23" x14ac:dyDescent="0.25">
      <c r="A190" s="35"/>
      <c r="B190" s="138"/>
      <c r="W190" s="37"/>
    </row>
    <row r="191" spans="1:23" x14ac:dyDescent="0.25">
      <c r="A191" s="35"/>
      <c r="B191" s="38" t="s">
        <v>241</v>
      </c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</row>
    <row r="192" spans="1:23" x14ac:dyDescent="0.25">
      <c r="A192" s="35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37"/>
    </row>
    <row r="193" spans="1:23" x14ac:dyDescent="0.25">
      <c r="A193" s="35"/>
      <c r="B193" s="34" t="s">
        <v>242</v>
      </c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 t="s">
        <v>227</v>
      </c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W197" s="37"/>
    </row>
    <row r="198" spans="1:23" x14ac:dyDescent="0.25">
      <c r="A198" s="35"/>
      <c r="B198" s="34" t="s">
        <v>246</v>
      </c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W201" s="37"/>
    </row>
    <row r="202" spans="1:23" x14ac:dyDescent="0.25">
      <c r="A202" s="35"/>
      <c r="W202" s="37"/>
    </row>
    <row r="203" spans="1:23" x14ac:dyDescent="0.25">
      <c r="A203" s="35"/>
      <c r="B203" s="141" t="s">
        <v>245</v>
      </c>
      <c r="C203" s="141"/>
      <c r="D203" s="141"/>
      <c r="E203" s="141"/>
      <c r="F203" s="141"/>
      <c r="G203" s="141"/>
      <c r="H203" s="141"/>
      <c r="I203" s="141"/>
      <c r="J203" s="141"/>
      <c r="K203" s="141"/>
      <c r="Q203" s="141" t="s">
        <v>243</v>
      </c>
      <c r="R203" s="141"/>
      <c r="S203" s="141"/>
      <c r="T203" s="141"/>
      <c r="U203" s="141"/>
      <c r="V203" s="141"/>
      <c r="W203" s="37"/>
    </row>
    <row r="204" spans="1:23" x14ac:dyDescent="0.25">
      <c r="A204" s="35"/>
      <c r="B204" s="142"/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 t="s">
        <v>248</v>
      </c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/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 t="s">
        <v>247</v>
      </c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2"/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B211" s="142"/>
      <c r="C211" s="142"/>
      <c r="D211" s="142"/>
      <c r="E211" s="142"/>
      <c r="F211" s="142"/>
      <c r="G211" s="142"/>
      <c r="H211" s="142"/>
      <c r="I211" s="142"/>
      <c r="W211" s="37"/>
    </row>
    <row r="212" spans="1:23" x14ac:dyDescent="0.25">
      <c r="A212" s="35"/>
      <c r="B212" s="143" t="s">
        <v>244</v>
      </c>
      <c r="C212" s="142"/>
      <c r="D212" s="142"/>
      <c r="E212" s="142"/>
      <c r="F212" s="142"/>
      <c r="G212" s="142"/>
      <c r="H212" s="142"/>
      <c r="I212" s="142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35"/>
      <c r="W215" s="37"/>
    </row>
    <row r="216" spans="1:23" x14ac:dyDescent="0.25">
      <c r="A216" s="35"/>
      <c r="W216" s="37"/>
    </row>
    <row r="217" spans="1:23" x14ac:dyDescent="0.25">
      <c r="A217" s="134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35"/>
    </row>
  </sheetData>
  <sheetProtection algorithmName="SHA-512" hashValue="ekKsIcVJNp3DJhrwN1+iQyHpmtkD3zXdIwqpZLKeGuP29LQQxIPbFTsR55sCjCzUEdHFphQWogLDBiUrvqhivw==" saltValue="2jsvV8TIACpLYceXh67Fbw==" spinCount="100000" sheet="1" objects="1" scenarios="1"/>
  <mergeCells count="80">
    <mergeCell ref="B191:V191"/>
    <mergeCell ref="B203:K203"/>
    <mergeCell ref="Q203:V203"/>
    <mergeCell ref="B181:V181"/>
    <mergeCell ref="D183:P183"/>
    <mergeCell ref="E185:K185"/>
    <mergeCell ref="F187:L187"/>
    <mergeCell ref="F189:L189"/>
    <mergeCell ref="C166:P166"/>
    <mergeCell ref="C168:P168"/>
    <mergeCell ref="C170:P170"/>
    <mergeCell ref="C172:P172"/>
    <mergeCell ref="B178:U179"/>
    <mergeCell ref="B154:V154"/>
    <mergeCell ref="E156:N156"/>
    <mergeCell ref="P158:V158"/>
    <mergeCell ref="C162:P162"/>
    <mergeCell ref="C164:P164"/>
    <mergeCell ref="G144:S144"/>
    <mergeCell ref="B146:V146"/>
    <mergeCell ref="E147:I147"/>
    <mergeCell ref="E149:I149"/>
    <mergeCell ref="Q152:S152"/>
    <mergeCell ref="G135:N135"/>
    <mergeCell ref="G137:S137"/>
    <mergeCell ref="G140:J140"/>
    <mergeCell ref="L140:O140"/>
    <mergeCell ref="G142:S142"/>
    <mergeCell ref="G115:K115"/>
    <mergeCell ref="D118:G118"/>
    <mergeCell ref="R120:V120"/>
    <mergeCell ref="G131:S131"/>
    <mergeCell ref="G133:N133"/>
    <mergeCell ref="B99:V99"/>
    <mergeCell ref="B101:V101"/>
    <mergeCell ref="B105:V105"/>
    <mergeCell ref="G109:K109"/>
    <mergeCell ref="G111:K111"/>
    <mergeCell ref="K89:M89"/>
    <mergeCell ref="R89:V89"/>
    <mergeCell ref="R93:U93"/>
    <mergeCell ref="R95:U95"/>
    <mergeCell ref="D97:G97"/>
    <mergeCell ref="G77:T77"/>
    <mergeCell ref="G79:T79"/>
    <mergeCell ref="G81:T81"/>
    <mergeCell ref="G83:T83"/>
    <mergeCell ref="G87:K87"/>
    <mergeCell ref="P87:T87"/>
    <mergeCell ref="B68:V68"/>
    <mergeCell ref="B69:V69"/>
    <mergeCell ref="G71:T71"/>
    <mergeCell ref="G73:T73"/>
    <mergeCell ref="G75:T75"/>
    <mergeCell ref="B46:V46"/>
    <mergeCell ref="C55:Q55"/>
    <mergeCell ref="C58:Q58"/>
    <mergeCell ref="C62:U62"/>
    <mergeCell ref="C66:U66"/>
    <mergeCell ref="C54:T54"/>
    <mergeCell ref="C43:U43"/>
    <mergeCell ref="I15:V15"/>
    <mergeCell ref="E6:I6"/>
    <mergeCell ref="E8:I8"/>
    <mergeCell ref="I38:V38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I36:V36"/>
    <mergeCell ref="B1:V1"/>
    <mergeCell ref="B2:V2"/>
    <mergeCell ref="I11:V11"/>
    <mergeCell ref="I13:V13"/>
    <mergeCell ref="C42:U42"/>
  </mergeCells>
  <dataValidations count="5">
    <dataValidation type="whole" allowBlank="1" showInputMessage="1" showErrorMessage="1" error="attenzione: inserito un numero diverso da 0 o 1" prompt="Inserire 1 in presenza di parte civile" sqref="T50" xr:uid="{00000000-0002-0000-1000-000000000000}">
      <formula1>0</formula1>
      <formula2>1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R58" xr:uid="{00000000-0002-0000-1000-000001000000}">
      <formula1>0</formula1>
      <formula2>IF(OR(R55=1),0,1)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55" xr:uid="{00000000-0002-0000-1000-000002000000}">
      <formula1>0</formula1>
      <formula2>IF(OR(R58=1),0,1)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58" xr:uid="{00000000-0002-0000-1000-000003000000}">
      <formula1>10</formula1>
      <formula2>IF(R58=1,19,10)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55" xr:uid="{00000000-0002-0000-1000-000004000000}">
      <formula1>0</formula1>
      <formula2>IF(R55=1,9,0)</formula2>
    </dataValidation>
  </dataValidations>
  <hyperlinks>
    <hyperlink ref="V5" location="'ELENCO TABELLE'!A1" display="Torna all'Elenco Tabelle" xr:uid="{00000000-0004-0000-10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7" max="16383" man="1"/>
    <brk id="14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7889" r:id="rId4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7889" r:id="rId4"/>
      </mc:Fallback>
    </mc:AlternateContent>
    <mc:AlternateContent xmlns:mc="http://schemas.openxmlformats.org/markup-compatibility/2006">
      <mc:Choice Requires="x14">
        <oleObject progId="Word.Picture.8" shapeId="37890" r:id="rId6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7890" r:id="rId6"/>
      </mc:Fallback>
    </mc:AlternateContent>
    <mc:AlternateContent xmlns:mc="http://schemas.openxmlformats.org/markup-compatibility/2006">
      <mc:Choice Requires="x14">
        <oleObject progId="Word.Picture.8" shapeId="37891" r:id="rId7">
          <objectPr defaultSize="0" autoPict="0" r:id="rId5">
            <anchor moveWithCells="1" sizeWithCells="1">
              <from>
                <xdr:col>12</xdr:col>
                <xdr:colOff>57150</xdr:colOff>
                <xdr:row>145</xdr:row>
                <xdr:rowOff>152400</xdr:rowOff>
              </from>
              <to>
                <xdr:col>14</xdr:col>
                <xdr:colOff>85725</xdr:colOff>
                <xdr:row>149</xdr:row>
                <xdr:rowOff>161925</xdr:rowOff>
              </to>
            </anchor>
          </objectPr>
        </oleObject>
      </mc:Choice>
      <mc:Fallback>
        <oleObject progId="Word.Picture.8" shapeId="37891" r:id="rId7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213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136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116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0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176" t="s">
        <v>118</v>
      </c>
      <c r="W42" s="37"/>
    </row>
    <row r="43" spans="1:23" ht="16.5" customHeight="1" x14ac:dyDescent="0.25">
      <c r="A43" s="35"/>
      <c r="C43" s="171" t="s">
        <v>119</v>
      </c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75">
        <v>500</v>
      </c>
      <c r="W43" s="37"/>
    </row>
    <row r="44" spans="1:23" x14ac:dyDescent="0.25">
      <c r="A44" s="35"/>
      <c r="W44" s="37"/>
    </row>
    <row r="45" spans="1:23" x14ac:dyDescent="0.25">
      <c r="A45" s="35"/>
      <c r="W45" s="37"/>
    </row>
    <row r="46" spans="1:23" ht="16.5" customHeight="1" x14ac:dyDescent="0.25">
      <c r="A46" s="35"/>
      <c r="B46" s="76" t="s">
        <v>28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37"/>
    </row>
    <row r="47" spans="1:23" ht="5.25" customHeight="1" x14ac:dyDescent="0.25">
      <c r="A47" s="35"/>
      <c r="C47" s="43"/>
      <c r="V47" s="44"/>
      <c r="W47" s="37"/>
    </row>
    <row r="48" spans="1:23" x14ac:dyDescent="0.25">
      <c r="A48" s="35"/>
      <c r="B48" s="77" t="s">
        <v>36</v>
      </c>
      <c r="W48" s="37"/>
    </row>
    <row r="49" spans="1:25" ht="5.25" customHeight="1" x14ac:dyDescent="0.25">
      <c r="A49" s="35"/>
      <c r="C49" s="43"/>
      <c r="V49" s="44"/>
      <c r="W49" s="37"/>
    </row>
    <row r="50" spans="1:25" s="83" customFormat="1" ht="18" customHeight="1" x14ac:dyDescent="0.25">
      <c r="A50" s="82"/>
      <c r="B50" s="78" t="s">
        <v>32</v>
      </c>
      <c r="C50" s="43" t="s">
        <v>31</v>
      </c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T50" s="34"/>
      <c r="V50" s="44"/>
      <c r="W50" s="84"/>
    </row>
    <row r="51" spans="1:25" ht="26.25" customHeight="1" x14ac:dyDescent="0.25">
      <c r="A51" s="35"/>
      <c r="C51" s="89" t="s">
        <v>305</v>
      </c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V51" s="44"/>
      <c r="W51" s="37"/>
      <c r="X51" s="83"/>
    </row>
    <row r="52" spans="1:25" s="83" customFormat="1" ht="18" customHeight="1" x14ac:dyDescent="0.25">
      <c r="A52" s="82"/>
      <c r="B52" s="85" t="s">
        <v>297</v>
      </c>
      <c r="C52" s="86" t="s">
        <v>153</v>
      </c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90"/>
      <c r="T52" s="79"/>
      <c r="V52" s="80">
        <f>IF(AND(R52=1,T52&lt;10,T52&gt;0),+V$43*30%*T52,0)</f>
        <v>0</v>
      </c>
      <c r="W52" s="84"/>
    </row>
    <row r="53" spans="1:25" ht="13.5" customHeight="1" x14ac:dyDescent="0.25">
      <c r="A53" s="35"/>
      <c r="C53" s="81" t="s">
        <v>299</v>
      </c>
      <c r="V53" s="44"/>
      <c r="W53" s="37"/>
    </row>
    <row r="54" spans="1:25" ht="5.25" customHeight="1" x14ac:dyDescent="0.25">
      <c r="A54" s="35"/>
      <c r="C54" s="43"/>
      <c r="V54" s="44"/>
      <c r="W54" s="37"/>
    </row>
    <row r="55" spans="1:25" s="83" customFormat="1" ht="18" customHeight="1" x14ac:dyDescent="0.25">
      <c r="A55" s="82"/>
      <c r="B55" s="85" t="s">
        <v>298</v>
      </c>
      <c r="C55" s="86" t="s">
        <v>152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90"/>
      <c r="T55" s="79"/>
      <c r="V55" s="80">
        <f>IF(AND(R55=1,T55&lt;20,T55&gt;9),+V43*20%*T55,0)</f>
        <v>0</v>
      </c>
      <c r="W55" s="84"/>
      <c r="Y55" s="98"/>
    </row>
    <row r="56" spans="1:25" ht="13.5" customHeight="1" x14ac:dyDescent="0.25">
      <c r="A56" s="35"/>
      <c r="C56" s="81" t="s">
        <v>300</v>
      </c>
      <c r="V56" s="44"/>
      <c r="W56" s="37"/>
    </row>
    <row r="57" spans="1:25" ht="5.25" customHeight="1" thickBot="1" x14ac:dyDescent="0.3">
      <c r="A57" s="35"/>
      <c r="B57" s="63"/>
      <c r="C57" s="64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5"/>
      <c r="W57" s="37"/>
    </row>
    <row r="58" spans="1:25" s="83" customFormat="1" ht="18" customHeight="1" thickBot="1" x14ac:dyDescent="0.3">
      <c r="A58" s="82"/>
      <c r="C58" s="92" t="s">
        <v>66</v>
      </c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177"/>
      <c r="V58" s="97">
        <f>+V43+V52+V55</f>
        <v>500</v>
      </c>
      <c r="W58" s="84"/>
      <c r="Y58" s="98"/>
    </row>
    <row r="59" spans="1:25" ht="5.25" customHeight="1" x14ac:dyDescent="0.25">
      <c r="A59" s="35"/>
      <c r="C59" s="43"/>
      <c r="V59" s="44"/>
      <c r="W59" s="37"/>
    </row>
    <row r="60" spans="1:25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5" s="100" customFormat="1" ht="6" customHeight="1" x14ac:dyDescent="0.2">
      <c r="A61" s="99"/>
      <c r="W61" s="101"/>
    </row>
    <row r="62" spans="1:25" s="100" customFormat="1" ht="16.5" customHeight="1" x14ac:dyDescent="0.2">
      <c r="A62" s="99"/>
      <c r="C62" s="92" t="s">
        <v>61</v>
      </c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102"/>
      <c r="W62" s="101"/>
    </row>
    <row r="63" spans="1:25" s="83" customFormat="1" ht="12.75" customHeight="1" x14ac:dyDescent="0.25">
      <c r="A63" s="103"/>
      <c r="B63" s="104"/>
      <c r="C63" s="104"/>
      <c r="D63" s="105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6"/>
    </row>
    <row r="64" spans="1:25" ht="18.75" x14ac:dyDescent="0.3">
      <c r="A64" s="31"/>
      <c r="B64" s="32" t="s">
        <v>199</v>
      </c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3"/>
    </row>
    <row r="65" spans="1:23" x14ac:dyDescent="0.25">
      <c r="A65" s="35"/>
      <c r="B65" s="107" t="s">
        <v>206</v>
      </c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37"/>
    </row>
    <row r="66" spans="1:23" x14ac:dyDescent="0.25">
      <c r="A66" s="35"/>
      <c r="W66" s="37"/>
    </row>
    <row r="67" spans="1:23" x14ac:dyDescent="0.25">
      <c r="A67" s="35"/>
      <c r="B67" s="34" t="s">
        <v>200</v>
      </c>
      <c r="G67" s="108">
        <f>+I25</f>
        <v>0</v>
      </c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10"/>
      <c r="W67" s="37"/>
    </row>
    <row r="68" spans="1:23" x14ac:dyDescent="0.25">
      <c r="A68" s="35"/>
      <c r="W68" s="37"/>
    </row>
    <row r="69" spans="1:23" x14ac:dyDescent="0.25">
      <c r="A69" s="35"/>
      <c r="B69" s="34" t="s">
        <v>201</v>
      </c>
      <c r="F69" s="34">
        <v>1</v>
      </c>
      <c r="G69" s="108">
        <f>+I11</f>
        <v>0</v>
      </c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10"/>
      <c r="W69" s="37"/>
    </row>
    <row r="70" spans="1:23" ht="5.25" customHeight="1" x14ac:dyDescent="0.25">
      <c r="A70" s="35"/>
      <c r="W70" s="37"/>
    </row>
    <row r="71" spans="1:23" x14ac:dyDescent="0.25">
      <c r="A71" s="35"/>
      <c r="F71" s="34">
        <v>2</v>
      </c>
      <c r="G71" s="108">
        <f>I13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ht="5.25" customHeight="1" x14ac:dyDescent="0.25">
      <c r="A72" s="35"/>
      <c r="W72" s="37"/>
    </row>
    <row r="73" spans="1:23" x14ac:dyDescent="0.25">
      <c r="A73" s="35"/>
      <c r="F73" s="34">
        <v>3</v>
      </c>
      <c r="G73" s="108">
        <f>I15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4</v>
      </c>
      <c r="G75" s="108">
        <f>+I17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5</v>
      </c>
      <c r="G77" s="108">
        <f>+I19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6</v>
      </c>
      <c r="G79" s="108">
        <f>+I21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x14ac:dyDescent="0.25">
      <c r="A80" s="35"/>
      <c r="W80" s="37"/>
    </row>
    <row r="81" spans="1:23" x14ac:dyDescent="0.25">
      <c r="A81" s="35"/>
      <c r="B81" s="34" t="s">
        <v>202</v>
      </c>
      <c r="W81" s="37"/>
    </row>
    <row r="82" spans="1:23" ht="5.25" customHeight="1" x14ac:dyDescent="0.25">
      <c r="A82" s="35"/>
      <c r="C82" s="43"/>
      <c r="V82" s="44"/>
      <c r="W82" s="37"/>
    </row>
    <row r="83" spans="1:23" x14ac:dyDescent="0.25">
      <c r="A83" s="35"/>
      <c r="B83" s="34" t="s">
        <v>203</v>
      </c>
      <c r="E83" s="46" t="str">
        <f>+B6</f>
        <v>RG NR</v>
      </c>
      <c r="G83" s="111">
        <f>+E6</f>
        <v>0</v>
      </c>
      <c r="H83" s="109"/>
      <c r="I83" s="109"/>
      <c r="J83" s="109"/>
      <c r="K83" s="110"/>
      <c r="M83" s="46" t="str">
        <f>+B8</f>
        <v>RG TRIB</v>
      </c>
      <c r="P83" s="111">
        <f>+E8</f>
        <v>0</v>
      </c>
      <c r="Q83" s="109"/>
      <c r="R83" s="109"/>
      <c r="S83" s="109"/>
      <c r="T83" s="110"/>
      <c r="W83" s="37"/>
    </row>
    <row r="84" spans="1:23" ht="5.25" customHeight="1" x14ac:dyDescent="0.25">
      <c r="A84" s="35"/>
      <c r="C84" s="43"/>
      <c r="V84" s="44"/>
      <c r="W84" s="37"/>
    </row>
    <row r="85" spans="1:23" x14ac:dyDescent="0.25">
      <c r="A85" s="35"/>
      <c r="B85" s="34" t="s">
        <v>204</v>
      </c>
      <c r="K85" s="52"/>
      <c r="L85" s="53"/>
      <c r="M85" s="54"/>
      <c r="O85" s="34" t="s">
        <v>205</v>
      </c>
      <c r="R85" s="52"/>
      <c r="S85" s="53"/>
      <c r="T85" s="53"/>
      <c r="U85" s="53"/>
      <c r="V85" s="54"/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258</v>
      </c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256</v>
      </c>
      <c r="R89" s="112"/>
      <c r="S89" s="113"/>
      <c r="T89" s="113"/>
      <c r="U89" s="114"/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257</v>
      </c>
      <c r="R91" s="112"/>
      <c r="S91" s="113"/>
      <c r="T91" s="113"/>
      <c r="U91" s="114"/>
      <c r="W91" s="37"/>
    </row>
    <row r="92" spans="1:23" ht="5.25" customHeight="1" x14ac:dyDescent="0.25">
      <c r="A92" s="35"/>
      <c r="C92" s="43"/>
      <c r="E92" s="115"/>
      <c r="F92" s="115"/>
      <c r="G92" s="115"/>
      <c r="H92" s="115"/>
      <c r="V92" s="44"/>
      <c r="W92" s="37"/>
    </row>
    <row r="93" spans="1:23" x14ac:dyDescent="0.25">
      <c r="A93" s="35"/>
      <c r="B93" s="34" t="s">
        <v>253</v>
      </c>
      <c r="D93" s="47"/>
      <c r="E93" s="48"/>
      <c r="F93" s="48"/>
      <c r="G93" s="49"/>
      <c r="W93" s="37"/>
    </row>
    <row r="94" spans="1:23" x14ac:dyDescent="0.25">
      <c r="A94" s="35"/>
      <c r="W94" s="37"/>
    </row>
    <row r="95" spans="1:23" x14ac:dyDescent="0.25">
      <c r="A95" s="35"/>
      <c r="B95" s="38" t="s">
        <v>99</v>
      </c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</row>
    <row r="96" spans="1:23" x14ac:dyDescent="0.25">
      <c r="A96" s="35"/>
      <c r="W96" s="37"/>
    </row>
    <row r="97" spans="1:23" ht="32.25" customHeight="1" x14ac:dyDescent="0.25">
      <c r="A97" s="35"/>
      <c r="B97" s="86" t="s">
        <v>207</v>
      </c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37"/>
    </row>
    <row r="98" spans="1:23" ht="5.25" customHeight="1" x14ac:dyDescent="0.25">
      <c r="A98" s="35"/>
      <c r="C98" s="43"/>
      <c r="V98" s="44"/>
      <c r="W98" s="37"/>
    </row>
    <row r="99" spans="1:23" x14ac:dyDescent="0.25">
      <c r="A99" s="35"/>
      <c r="B99" s="116" t="s">
        <v>208</v>
      </c>
      <c r="W99" s="37"/>
    </row>
    <row r="100" spans="1:23" x14ac:dyDescent="0.25">
      <c r="A100" s="35"/>
      <c r="W100" s="37"/>
    </row>
    <row r="101" spans="1:23" x14ac:dyDescent="0.25">
      <c r="A101" s="35"/>
      <c r="B101" s="38" t="s">
        <v>100</v>
      </c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</row>
    <row r="102" spans="1:23" x14ac:dyDescent="0.25">
      <c r="A102" s="35"/>
      <c r="W102" s="37"/>
    </row>
    <row r="103" spans="1:23" x14ac:dyDescent="0.25">
      <c r="A103" s="35"/>
      <c r="B103" s="116" t="s">
        <v>210</v>
      </c>
      <c r="W103" s="37"/>
    </row>
    <row r="104" spans="1:23" ht="5.25" customHeight="1" x14ac:dyDescent="0.25">
      <c r="A104" s="35"/>
      <c r="C104" s="43"/>
      <c r="V104" s="44"/>
      <c r="W104" s="37"/>
    </row>
    <row r="105" spans="1:23" x14ac:dyDescent="0.25">
      <c r="A105" s="35"/>
      <c r="B105" s="116" t="s">
        <v>211</v>
      </c>
      <c r="G105" s="117">
        <f>+V58</f>
        <v>500</v>
      </c>
      <c r="H105" s="160"/>
      <c r="I105" s="160"/>
      <c r="J105" s="160"/>
      <c r="K105" s="161"/>
      <c r="L105" s="34" t="s">
        <v>215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116" t="s">
        <v>212</v>
      </c>
      <c r="G107" s="120"/>
      <c r="H107" s="162"/>
      <c r="I107" s="162"/>
      <c r="J107" s="162"/>
      <c r="K107" s="163"/>
      <c r="L107" s="34" t="s">
        <v>214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209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212</v>
      </c>
      <c r="G111" s="117">
        <f>+V62</f>
        <v>0</v>
      </c>
      <c r="H111" s="160"/>
      <c r="I111" s="160"/>
      <c r="J111" s="160"/>
      <c r="K111" s="161"/>
      <c r="L111" s="34" t="s">
        <v>213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/>
      <c r="W113" s="37"/>
    </row>
    <row r="114" spans="1:23" x14ac:dyDescent="0.25">
      <c r="A114" s="35"/>
      <c r="B114" s="116" t="s">
        <v>216</v>
      </c>
      <c r="D114" s="148"/>
      <c r="E114" s="124"/>
      <c r="F114" s="124"/>
      <c r="G114" s="125"/>
      <c r="W114" s="37"/>
    </row>
    <row r="115" spans="1:23" x14ac:dyDescent="0.25">
      <c r="A115" s="35"/>
      <c r="B115" s="116"/>
      <c r="R115" s="126"/>
      <c r="S115" s="126"/>
      <c r="T115" s="126"/>
      <c r="U115" s="126"/>
      <c r="V115" s="126"/>
      <c r="W115" s="37"/>
    </row>
    <row r="116" spans="1:23" x14ac:dyDescent="0.25">
      <c r="A116" s="35"/>
      <c r="B116" s="116"/>
      <c r="R116" s="127" t="s">
        <v>217</v>
      </c>
      <c r="S116" s="127"/>
      <c r="T116" s="127"/>
      <c r="U116" s="127"/>
      <c r="V116" s="127"/>
      <c r="W116" s="37"/>
    </row>
    <row r="117" spans="1:23" x14ac:dyDescent="0.25">
      <c r="A117" s="35"/>
      <c r="B117" s="116"/>
      <c r="W117" s="37"/>
    </row>
    <row r="118" spans="1:23" ht="5.25" customHeight="1" x14ac:dyDescent="0.25">
      <c r="A118" s="35"/>
      <c r="B118" s="63"/>
      <c r="C118" s="64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5"/>
      <c r="W118" s="37"/>
    </row>
    <row r="119" spans="1:23" x14ac:dyDescent="0.25">
      <c r="A119" s="35"/>
      <c r="B119" s="116"/>
      <c r="W119" s="37"/>
    </row>
    <row r="120" spans="1:23" x14ac:dyDescent="0.25">
      <c r="A120" s="35"/>
      <c r="B120" s="46" t="s">
        <v>218</v>
      </c>
      <c r="C120" s="46"/>
      <c r="D120" s="128" t="s">
        <v>219</v>
      </c>
      <c r="W120" s="37"/>
    </row>
    <row r="121" spans="1:23" x14ac:dyDescent="0.25">
      <c r="A121" s="35"/>
      <c r="D121" s="128" t="s">
        <v>220</v>
      </c>
      <c r="W121" s="37"/>
    </row>
    <row r="122" spans="1:23" x14ac:dyDescent="0.25">
      <c r="A122" s="35"/>
      <c r="D122" s="128" t="s">
        <v>221</v>
      </c>
      <c r="W122" s="37"/>
    </row>
    <row r="123" spans="1:23" x14ac:dyDescent="0.25">
      <c r="A123" s="35"/>
      <c r="D123" s="128" t="s">
        <v>222</v>
      </c>
      <c r="W123" s="37"/>
    </row>
    <row r="124" spans="1:23" x14ac:dyDescent="0.25">
      <c r="A124" s="35"/>
      <c r="D124" s="128" t="s">
        <v>223</v>
      </c>
      <c r="W124" s="37"/>
    </row>
    <row r="125" spans="1:23" x14ac:dyDescent="0.25">
      <c r="A125" s="35"/>
      <c r="D125" s="128"/>
      <c r="W125" s="37"/>
    </row>
    <row r="126" spans="1:23" x14ac:dyDescent="0.25">
      <c r="A126" s="35"/>
      <c r="B126" s="129" t="s">
        <v>50</v>
      </c>
      <c r="T126" s="50"/>
      <c r="U126" s="50"/>
      <c r="V126" s="50"/>
      <c r="W126" s="37"/>
    </row>
    <row r="127" spans="1:23" x14ac:dyDescent="0.25">
      <c r="A127" s="35"/>
      <c r="B127" s="130" t="s">
        <v>48</v>
      </c>
      <c r="G127" s="108">
        <f>+G67</f>
        <v>0</v>
      </c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10"/>
      <c r="W127" s="37"/>
    </row>
    <row r="128" spans="1:23" ht="6" customHeight="1" x14ac:dyDescent="0.25">
      <c r="A128" s="35"/>
      <c r="B128" s="13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V128" s="50"/>
      <c r="W128" s="37"/>
    </row>
    <row r="129" spans="1:23" x14ac:dyDescent="0.25">
      <c r="A129" s="35"/>
      <c r="B129" s="130" t="s">
        <v>47</v>
      </c>
      <c r="G129" s="108">
        <f>+I27</f>
        <v>0</v>
      </c>
      <c r="H129" s="109"/>
      <c r="I129" s="109"/>
      <c r="J129" s="109"/>
      <c r="K129" s="109"/>
      <c r="L129" s="109"/>
      <c r="M129" s="109"/>
      <c r="N129" s="110"/>
      <c r="O129" s="50"/>
      <c r="P129" s="50"/>
      <c r="Q129" s="50"/>
      <c r="R129" s="50"/>
      <c r="S129" s="50"/>
      <c r="V129" s="50"/>
      <c r="W129" s="37"/>
    </row>
    <row r="130" spans="1:23" ht="6" customHeight="1" x14ac:dyDescent="0.25">
      <c r="A130" s="35"/>
      <c r="B130" s="13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V130" s="50"/>
      <c r="W130" s="37"/>
    </row>
    <row r="131" spans="1:23" x14ac:dyDescent="0.25">
      <c r="A131" s="35"/>
      <c r="B131" s="130" t="s">
        <v>51</v>
      </c>
      <c r="G131" s="111">
        <f>+I29</f>
        <v>0</v>
      </c>
      <c r="H131" s="109"/>
      <c r="I131" s="109"/>
      <c r="J131" s="109"/>
      <c r="K131" s="109"/>
      <c r="L131" s="109"/>
      <c r="M131" s="109"/>
      <c r="N131" s="110"/>
      <c r="O131" s="50"/>
      <c r="P131" s="50"/>
      <c r="Q131" s="50"/>
      <c r="R131" s="50"/>
      <c r="S131" s="50"/>
      <c r="V131" s="5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52</v>
      </c>
      <c r="G133" s="108">
        <f>+I31</f>
        <v>0</v>
      </c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10"/>
      <c r="V133" s="50"/>
      <c r="W133" s="37"/>
    </row>
    <row r="134" spans="1:23" x14ac:dyDescent="0.25">
      <c r="A134" s="35"/>
      <c r="B134" s="130"/>
      <c r="G134" s="59" t="s">
        <v>53</v>
      </c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ht="6" customHeight="1" x14ac:dyDescent="0.25">
      <c r="A135" s="35"/>
      <c r="B135" s="13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V135" s="50"/>
      <c r="W135" s="37"/>
    </row>
    <row r="136" spans="1:23" x14ac:dyDescent="0.25">
      <c r="A136" s="35"/>
      <c r="B136" s="130" t="s">
        <v>54</v>
      </c>
      <c r="G136" s="149">
        <f>+I34</f>
        <v>0</v>
      </c>
      <c r="H136" s="132"/>
      <c r="I136" s="132"/>
      <c r="J136" s="133"/>
      <c r="K136" s="50"/>
      <c r="L136" s="149">
        <f>+N34</f>
        <v>0</v>
      </c>
      <c r="M136" s="132"/>
      <c r="N136" s="132"/>
      <c r="O136" s="133"/>
      <c r="P136" s="50"/>
      <c r="Q136" s="50"/>
      <c r="R136" s="50"/>
      <c r="S136" s="50"/>
      <c r="V136" s="5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55</v>
      </c>
      <c r="G138" s="108">
        <f>I36</f>
        <v>0</v>
      </c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1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56</v>
      </c>
      <c r="G140" s="108">
        <f>+I38</f>
        <v>0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10"/>
      <c r="V140" s="50"/>
      <c r="W140" s="37"/>
    </row>
    <row r="141" spans="1:23" ht="12.75" customHeight="1" x14ac:dyDescent="0.25">
      <c r="A141" s="134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35"/>
    </row>
    <row r="142" spans="1:23" x14ac:dyDescent="0.25">
      <c r="A142" s="31"/>
      <c r="B142" s="136"/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33"/>
    </row>
    <row r="143" spans="1:23" x14ac:dyDescent="0.25">
      <c r="A143" s="35"/>
      <c r="B143" s="46" t="str">
        <f>+E83</f>
        <v>RG NR</v>
      </c>
      <c r="E143" s="108">
        <f>+G83</f>
        <v>0</v>
      </c>
      <c r="F143" s="109"/>
      <c r="G143" s="109"/>
      <c r="H143" s="109"/>
      <c r="I143" s="110"/>
      <c r="W143" s="37"/>
    </row>
    <row r="144" spans="1:23" ht="5.25" customHeight="1" x14ac:dyDescent="0.25">
      <c r="A144" s="35"/>
      <c r="C144" s="43"/>
      <c r="V144" s="44"/>
      <c r="W144" s="37"/>
    </row>
    <row r="145" spans="1:23" x14ac:dyDescent="0.25">
      <c r="A145" s="35"/>
      <c r="B145" s="46" t="str">
        <f>+M83</f>
        <v>RG TRIB</v>
      </c>
      <c r="E145" s="108">
        <f>+P83</f>
        <v>0</v>
      </c>
      <c r="F145" s="109"/>
      <c r="G145" s="109"/>
      <c r="H145" s="109"/>
      <c r="I145" s="110"/>
      <c r="W145" s="37"/>
    </row>
    <row r="146" spans="1:23" x14ac:dyDescent="0.25">
      <c r="A146" s="35"/>
      <c r="W146" s="37"/>
    </row>
    <row r="147" spans="1:23" ht="6" customHeight="1" x14ac:dyDescent="0.25">
      <c r="A147" s="35"/>
      <c r="B147" s="13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37"/>
    </row>
    <row r="148" spans="1:23" ht="17.25" x14ac:dyDescent="0.3">
      <c r="A148" s="35"/>
      <c r="H148" s="137" t="s">
        <v>224</v>
      </c>
      <c r="J148" s="137"/>
      <c r="K148" s="137"/>
      <c r="L148" s="137"/>
      <c r="M148" s="137"/>
      <c r="N148" s="137"/>
      <c r="O148" s="137"/>
      <c r="P148" s="137"/>
      <c r="Q148" s="108">
        <f>K85</f>
        <v>0</v>
      </c>
      <c r="R148" s="109"/>
      <c r="S148" s="110"/>
      <c r="W148" s="37"/>
    </row>
    <row r="149" spans="1:23" x14ac:dyDescent="0.25">
      <c r="A149" s="35"/>
      <c r="W149" s="37"/>
    </row>
    <row r="150" spans="1:23" x14ac:dyDescent="0.25">
      <c r="A150" s="35"/>
      <c r="B150" s="76" t="s">
        <v>225</v>
      </c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37"/>
    </row>
    <row r="151" spans="1:23" x14ac:dyDescent="0.25">
      <c r="A151" s="35"/>
      <c r="W151" s="37"/>
    </row>
    <row r="152" spans="1:23" x14ac:dyDescent="0.25">
      <c r="A152" s="35"/>
      <c r="B152" s="34" t="s">
        <v>226</v>
      </c>
      <c r="E152" s="108">
        <f>R85</f>
        <v>0</v>
      </c>
      <c r="F152" s="109"/>
      <c r="G152" s="109"/>
      <c r="H152" s="109"/>
      <c r="I152" s="109"/>
      <c r="J152" s="109"/>
      <c r="K152" s="109"/>
      <c r="L152" s="109"/>
      <c r="M152" s="109"/>
      <c r="N152" s="110"/>
      <c r="W152" s="37"/>
    </row>
    <row r="153" spans="1:23" x14ac:dyDescent="0.25">
      <c r="A153" s="35"/>
      <c r="W153" s="37"/>
    </row>
    <row r="154" spans="1:23" x14ac:dyDescent="0.25">
      <c r="A154" s="35"/>
      <c r="B154" s="34" t="s">
        <v>234</v>
      </c>
      <c r="P154" s="108">
        <f>G67</f>
        <v>0</v>
      </c>
      <c r="Q154" s="109"/>
      <c r="R154" s="109"/>
      <c r="S154" s="109"/>
      <c r="T154" s="109"/>
      <c r="U154" s="109"/>
      <c r="V154" s="110"/>
      <c r="W154" s="37"/>
    </row>
    <row r="155" spans="1:23" ht="6" customHeight="1" x14ac:dyDescent="0.25">
      <c r="A155" s="35"/>
      <c r="B155" s="13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37"/>
    </row>
    <row r="156" spans="1:23" x14ac:dyDescent="0.25">
      <c r="A156" s="35"/>
      <c r="B156" s="34" t="s">
        <v>228</v>
      </c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x14ac:dyDescent="0.25">
      <c r="A158" s="35"/>
      <c r="B158" s="34">
        <v>1</v>
      </c>
      <c r="C158" s="111">
        <f>+G69</f>
        <v>0</v>
      </c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5"/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>
        <v>2</v>
      </c>
      <c r="C160" s="111">
        <f>+G71</f>
        <v>0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5"/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3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4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5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6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 t="s">
        <v>229</v>
      </c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116" t="s">
        <v>230</v>
      </c>
      <c r="W172" s="37"/>
    </row>
    <row r="173" spans="1:23" x14ac:dyDescent="0.25">
      <c r="A173" s="35"/>
      <c r="B173" s="116" t="s">
        <v>231</v>
      </c>
      <c r="W173" s="37"/>
    </row>
    <row r="174" spans="1:23" ht="15.6" customHeight="1" x14ac:dyDescent="0.25">
      <c r="A174" s="35"/>
      <c r="B174" s="86" t="s">
        <v>232</v>
      </c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W174" s="37"/>
    </row>
    <row r="175" spans="1:23" x14ac:dyDescent="0.25">
      <c r="A175" s="35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W175" s="37"/>
    </row>
    <row r="176" spans="1:23" x14ac:dyDescent="0.25">
      <c r="A176" s="35"/>
      <c r="B176" s="138"/>
      <c r="W176" s="37"/>
    </row>
    <row r="177" spans="1:23" x14ac:dyDescent="0.25">
      <c r="A177" s="35"/>
      <c r="B177" s="38" t="s">
        <v>240</v>
      </c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7"/>
    </row>
    <row r="178" spans="1:23" x14ac:dyDescent="0.25">
      <c r="A178" s="35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37"/>
    </row>
    <row r="179" spans="1:23" x14ac:dyDescent="0.25">
      <c r="A179" s="35"/>
      <c r="B179" s="138" t="s">
        <v>233</v>
      </c>
      <c r="C179" s="138"/>
      <c r="D179" s="108">
        <f>G67</f>
        <v>0</v>
      </c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10"/>
      <c r="Q179" s="138"/>
      <c r="R179" s="138"/>
      <c r="S179" s="138"/>
      <c r="T179" s="138"/>
      <c r="U179" s="138"/>
      <c r="V179" s="138"/>
      <c r="W179" s="37"/>
    </row>
    <row r="180" spans="1:23" ht="6" customHeight="1" x14ac:dyDescent="0.25">
      <c r="A180" s="35"/>
      <c r="B180" s="13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37"/>
    </row>
    <row r="181" spans="1:23" ht="22.5" customHeight="1" x14ac:dyDescent="0.25">
      <c r="A181" s="35"/>
      <c r="B181" s="34" t="s">
        <v>235</v>
      </c>
      <c r="E181" s="140"/>
      <c r="F181" s="140"/>
      <c r="G181" s="140"/>
      <c r="H181" s="140"/>
      <c r="I181" s="140"/>
      <c r="J181" s="140"/>
      <c r="K181" s="140"/>
      <c r="L181" s="34" t="s">
        <v>236</v>
      </c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ht="22.5" customHeight="1" x14ac:dyDescent="0.25">
      <c r="A183" s="35"/>
      <c r="B183" s="34" t="s">
        <v>237</v>
      </c>
      <c r="F183" s="140"/>
      <c r="G183" s="140"/>
      <c r="H183" s="140"/>
      <c r="I183" s="140"/>
      <c r="J183" s="140"/>
      <c r="K183" s="140"/>
      <c r="L183" s="140"/>
      <c r="M183" s="34" t="s">
        <v>238</v>
      </c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237</v>
      </c>
      <c r="F185" s="140"/>
      <c r="G185" s="140"/>
      <c r="H185" s="140"/>
      <c r="I185" s="140"/>
      <c r="J185" s="140"/>
      <c r="K185" s="140"/>
      <c r="L185" s="140"/>
      <c r="M185" s="34" t="s">
        <v>239</v>
      </c>
      <c r="W185" s="37"/>
    </row>
    <row r="186" spans="1:23" x14ac:dyDescent="0.25">
      <c r="A186" s="35"/>
      <c r="B186" s="138"/>
      <c r="W186" s="37"/>
    </row>
    <row r="187" spans="1:23" x14ac:dyDescent="0.25">
      <c r="A187" s="35"/>
      <c r="B187" s="38" t="s">
        <v>241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7"/>
    </row>
    <row r="188" spans="1:23" x14ac:dyDescent="0.25">
      <c r="A188" s="35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37"/>
    </row>
    <row r="189" spans="1:23" x14ac:dyDescent="0.25">
      <c r="A189" s="35"/>
      <c r="B189" s="34" t="s">
        <v>242</v>
      </c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x14ac:dyDescent="0.25">
      <c r="A191" s="35"/>
      <c r="B191" s="34" t="s">
        <v>227</v>
      </c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W193" s="37"/>
    </row>
    <row r="194" spans="1:23" x14ac:dyDescent="0.25">
      <c r="A194" s="35"/>
      <c r="B194" s="34" t="s">
        <v>246</v>
      </c>
      <c r="W194" s="37"/>
    </row>
    <row r="195" spans="1:23" x14ac:dyDescent="0.25">
      <c r="A195" s="35"/>
      <c r="W195" s="37"/>
    </row>
    <row r="196" spans="1:23" x14ac:dyDescent="0.25">
      <c r="A196" s="35"/>
      <c r="W196" s="37"/>
    </row>
    <row r="197" spans="1:23" x14ac:dyDescent="0.25">
      <c r="A197" s="35"/>
      <c r="W197" s="37"/>
    </row>
    <row r="198" spans="1:23" x14ac:dyDescent="0.25">
      <c r="A198" s="35"/>
      <c r="W198" s="37"/>
    </row>
    <row r="199" spans="1:23" x14ac:dyDescent="0.25">
      <c r="A199" s="35"/>
      <c r="B199" s="141" t="s">
        <v>245</v>
      </c>
      <c r="C199" s="141"/>
      <c r="D199" s="141"/>
      <c r="E199" s="141"/>
      <c r="F199" s="141"/>
      <c r="G199" s="141"/>
      <c r="H199" s="141"/>
      <c r="I199" s="141"/>
      <c r="J199" s="141"/>
      <c r="K199" s="141"/>
      <c r="Q199" s="141" t="s">
        <v>243</v>
      </c>
      <c r="R199" s="141"/>
      <c r="S199" s="141"/>
      <c r="T199" s="141"/>
      <c r="U199" s="141"/>
      <c r="V199" s="141"/>
      <c r="W199" s="37"/>
    </row>
    <row r="200" spans="1:23" x14ac:dyDescent="0.25">
      <c r="A200" s="35"/>
      <c r="B200" s="142"/>
      <c r="C200" s="142"/>
      <c r="D200" s="142"/>
      <c r="E200" s="142"/>
      <c r="F200" s="142"/>
      <c r="G200" s="142"/>
      <c r="H200" s="142"/>
      <c r="I200" s="142"/>
      <c r="W200" s="37"/>
    </row>
    <row r="201" spans="1:23" x14ac:dyDescent="0.25">
      <c r="A201" s="35"/>
      <c r="B201" s="142"/>
      <c r="C201" s="142"/>
      <c r="D201" s="142"/>
      <c r="E201" s="142"/>
      <c r="F201" s="142"/>
      <c r="G201" s="142"/>
      <c r="H201" s="142"/>
      <c r="I201" s="142"/>
      <c r="W201" s="37"/>
    </row>
    <row r="202" spans="1:23" x14ac:dyDescent="0.25">
      <c r="A202" s="35"/>
      <c r="B202" s="142" t="s">
        <v>248</v>
      </c>
      <c r="C202" s="142"/>
      <c r="D202" s="142"/>
      <c r="E202" s="142"/>
      <c r="F202" s="142"/>
      <c r="G202" s="142"/>
      <c r="H202" s="142"/>
      <c r="I202" s="142"/>
      <c r="W202" s="37"/>
    </row>
    <row r="203" spans="1:23" x14ac:dyDescent="0.25">
      <c r="A203" s="35"/>
      <c r="B203" s="142"/>
      <c r="C203" s="142"/>
      <c r="D203" s="142"/>
      <c r="E203" s="142"/>
      <c r="F203" s="142"/>
      <c r="G203" s="142"/>
      <c r="H203" s="142"/>
      <c r="I203" s="142"/>
      <c r="W203" s="37"/>
    </row>
    <row r="204" spans="1:23" x14ac:dyDescent="0.25">
      <c r="A204" s="35"/>
      <c r="B204" s="142"/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 t="s">
        <v>247</v>
      </c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/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/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3" t="s">
        <v>244</v>
      </c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W209" s="37"/>
    </row>
    <row r="210" spans="1:23" x14ac:dyDescent="0.25">
      <c r="A210" s="35"/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134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35"/>
    </row>
  </sheetData>
  <sheetProtection algorithmName="SHA-512" hashValue="fwxqSk3Gei0YJnJWLr5PoJdqLSxL1G+02u4bOCKuhAACXBpR6Kz2y5dF2qH/axRIh8ydURkdUHcZdm1bM+2wng==" saltValue="0jANV7sHg6jowil+G9ZIOQ==" spinCount="100000" sheet="1" objects="1" scenarios="1"/>
  <mergeCells count="80">
    <mergeCell ref="B187:V187"/>
    <mergeCell ref="B199:K199"/>
    <mergeCell ref="Q199:V199"/>
    <mergeCell ref="B177:V177"/>
    <mergeCell ref="D179:P179"/>
    <mergeCell ref="E181:K181"/>
    <mergeCell ref="F183:L183"/>
    <mergeCell ref="F185:L185"/>
    <mergeCell ref="C162:P162"/>
    <mergeCell ref="C164:P164"/>
    <mergeCell ref="C166:P166"/>
    <mergeCell ref="C168:P168"/>
    <mergeCell ref="B174:U175"/>
    <mergeCell ref="B150:V150"/>
    <mergeCell ref="E152:N152"/>
    <mergeCell ref="P154:V154"/>
    <mergeCell ref="C158:P158"/>
    <mergeCell ref="C160:P160"/>
    <mergeCell ref="G140:S140"/>
    <mergeCell ref="B142:V142"/>
    <mergeCell ref="E143:I143"/>
    <mergeCell ref="E145:I145"/>
    <mergeCell ref="Q148:S148"/>
    <mergeCell ref="G131:N131"/>
    <mergeCell ref="G133:S133"/>
    <mergeCell ref="G136:J136"/>
    <mergeCell ref="L136:O136"/>
    <mergeCell ref="G138:S138"/>
    <mergeCell ref="G111:K111"/>
    <mergeCell ref="D114:G114"/>
    <mergeCell ref="R116:V116"/>
    <mergeCell ref="G127:S127"/>
    <mergeCell ref="G129:N129"/>
    <mergeCell ref="B95:V95"/>
    <mergeCell ref="B97:V97"/>
    <mergeCell ref="B101:V101"/>
    <mergeCell ref="G105:K105"/>
    <mergeCell ref="G107:K107"/>
    <mergeCell ref="K85:M85"/>
    <mergeCell ref="R85:V85"/>
    <mergeCell ref="R89:U89"/>
    <mergeCell ref="R91:U91"/>
    <mergeCell ref="D93:G93"/>
    <mergeCell ref="G73:T73"/>
    <mergeCell ref="G75:T75"/>
    <mergeCell ref="G77:T77"/>
    <mergeCell ref="G79:T79"/>
    <mergeCell ref="G83:K83"/>
    <mergeCell ref="P83:T83"/>
    <mergeCell ref="B64:V64"/>
    <mergeCell ref="B65:V65"/>
    <mergeCell ref="G67:T67"/>
    <mergeCell ref="G69:T69"/>
    <mergeCell ref="G71:T71"/>
    <mergeCell ref="B46:V46"/>
    <mergeCell ref="C52:Q52"/>
    <mergeCell ref="C55:Q55"/>
    <mergeCell ref="C58:U58"/>
    <mergeCell ref="C62:U62"/>
    <mergeCell ref="C51:T51"/>
    <mergeCell ref="C43:U43"/>
    <mergeCell ref="I15:V15"/>
    <mergeCell ref="E6:I6"/>
    <mergeCell ref="E8:I8"/>
    <mergeCell ref="I38:V38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I36:V36"/>
    <mergeCell ref="B1:V1"/>
    <mergeCell ref="B2:V2"/>
    <mergeCell ref="I11:V11"/>
    <mergeCell ref="I13:V13"/>
    <mergeCell ref="C42:U42"/>
  </mergeCells>
  <dataValidations count="4">
    <dataValidation type="whole" allowBlank="1" showInputMessage="1" showErrorMessage="1" error="ATTENZIONE: già scelta l’opzione A.1 o inserito un valore diverso da 0 o 1" prompt="Si può inserire 1 solo se non è stato già inserito per l’opzione A.1" sqref="R55" xr:uid="{00000000-0002-0000-1100-000001000000}">
      <formula1>0</formula1>
      <formula2>IF(OR(R52=1),0,1)</formula2>
    </dataValidation>
    <dataValidation type="whole" allowBlank="1" showInputMessage="1" showErrorMessage="1" error="ATTENZIONE: già scelta l’opzione A.2 o inserito un valore diverso da 0 o 1" prompt="Si può inserire 1 solo se non è stato già inserito per l’opzione A.2" sqref="R52" xr:uid="{00000000-0002-0000-1100-000002000000}">
      <formula1>0</formula1>
      <formula2>IF(OR(R55=1),0,1)</formula2>
    </dataValidation>
    <dataValidation type="whole" allowBlank="1" showInputMessage="1" showErrorMessage="1" error="ATTENZIONE: non è stato inserito il valore 1 nella cella gialla relativa all'opzione A.2, oppure in questa cella è stato inserito un numero inferiore a 10 o superiore a 19" prompt="Se selezionata l'opzione A.2, inserire da 10 a 19 in base al numero di imputati difesi (senza contare il primo)" sqref="T55" xr:uid="{00000000-0002-0000-1100-000003000000}">
      <formula1>10</formula1>
      <formula2>IF(R55=1,19,10)</formula2>
    </dataValidation>
    <dataValidation type="whole" allowBlank="1" showInputMessage="1" showErrorMessage="1" error="ATTENZIONE: non è stato inserito il valore 1 nella cella gialla relativa all'opzione A.1, oppure in questa cella è stato inserito un numero superiore a 9" prompt="Se selezionata l'opzione A.1, inserire da 1 a 9 in base al numero di imputati (senza contare il primo)" sqref="T52" xr:uid="{00000000-0002-0000-1100-000004000000}">
      <formula1>0</formula1>
      <formula2>IF(R52=1,9,0)</formula2>
    </dataValidation>
  </dataValidations>
  <hyperlinks>
    <hyperlink ref="V5" location="'ELENCO TABELLE'!A1" display="Torna all'Elenco Tabelle" xr:uid="{00000000-0004-0000-11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3" max="16383" man="1"/>
    <brk id="141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8913" r:id="rId4">
          <objectPr defaultSize="0" autoPict="0" r:id="rId5">
            <anchor moveWithCells="1" sizeWithCells="1">
              <from>
                <xdr:col>12</xdr:col>
                <xdr:colOff>57150</xdr:colOff>
                <xdr:row>141</xdr:row>
                <xdr:rowOff>152400</xdr:rowOff>
              </from>
              <to>
                <xdr:col>14</xdr:col>
                <xdr:colOff>85725</xdr:colOff>
                <xdr:row>145</xdr:row>
                <xdr:rowOff>161925</xdr:rowOff>
              </to>
            </anchor>
          </objectPr>
        </oleObject>
      </mc:Choice>
      <mc:Fallback>
        <oleObject progId="Word.Picture.8" shapeId="38913" r:id="rId4"/>
      </mc:Fallback>
    </mc:AlternateContent>
    <mc:AlternateContent xmlns:mc="http://schemas.openxmlformats.org/markup-compatibility/2006">
      <mc:Choice Requires="x14">
        <oleObject progId="Word.Picture.8" shapeId="38914" r:id="rId6">
          <objectPr defaultSize="0" autoPict="0" r:id="rId5">
            <anchor moveWithCells="1" sizeWithCells="1">
              <from>
                <xdr:col>12</xdr:col>
                <xdr:colOff>57150</xdr:colOff>
                <xdr:row>141</xdr:row>
                <xdr:rowOff>152400</xdr:rowOff>
              </from>
              <to>
                <xdr:col>14</xdr:col>
                <xdr:colOff>85725</xdr:colOff>
                <xdr:row>145</xdr:row>
                <xdr:rowOff>161925</xdr:rowOff>
              </to>
            </anchor>
          </objectPr>
        </oleObject>
      </mc:Choice>
      <mc:Fallback>
        <oleObject progId="Word.Picture.8" shapeId="38914" r:id="rId6"/>
      </mc:Fallback>
    </mc:AlternateContent>
    <mc:AlternateContent xmlns:mc="http://schemas.openxmlformats.org/markup-compatibility/2006">
      <mc:Choice Requires="x14">
        <oleObject progId="Word.Picture.8" shapeId="38915" r:id="rId7">
          <objectPr defaultSize="0" autoPict="0" r:id="rId5">
            <anchor moveWithCells="1" sizeWithCells="1">
              <from>
                <xdr:col>12</xdr:col>
                <xdr:colOff>57150</xdr:colOff>
                <xdr:row>141</xdr:row>
                <xdr:rowOff>152400</xdr:rowOff>
              </from>
              <to>
                <xdr:col>14</xdr:col>
                <xdr:colOff>85725</xdr:colOff>
                <xdr:row>145</xdr:row>
                <xdr:rowOff>161925</xdr:rowOff>
              </to>
            </anchor>
          </objectPr>
        </oleObject>
      </mc:Choice>
      <mc:Fallback>
        <oleObject progId="Word.Picture.8" shapeId="38915" r:id="rId7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223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137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138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265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150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0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176" t="s">
        <v>118</v>
      </c>
      <c r="W43" s="37"/>
    </row>
    <row r="44" spans="1:23" ht="16.5" customHeight="1" x14ac:dyDescent="0.25">
      <c r="A44" s="35"/>
      <c r="C44" s="171" t="s">
        <v>119</v>
      </c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75">
        <v>600</v>
      </c>
      <c r="W44" s="37"/>
    </row>
    <row r="45" spans="1:23" x14ac:dyDescent="0.25">
      <c r="A45" s="35"/>
      <c r="W45" s="37"/>
    </row>
    <row r="46" spans="1:23" x14ac:dyDescent="0.25">
      <c r="A46" s="35"/>
      <c r="W46" s="37"/>
    </row>
    <row r="47" spans="1:23" ht="16.5" customHeight="1" x14ac:dyDescent="0.25">
      <c r="A47" s="35"/>
      <c r="B47" s="76" t="s">
        <v>28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37"/>
    </row>
    <row r="48" spans="1:23" ht="5.25" customHeight="1" x14ac:dyDescent="0.25">
      <c r="A48" s="35"/>
      <c r="C48" s="43"/>
      <c r="V48" s="44"/>
      <c r="W48" s="37"/>
    </row>
    <row r="49" spans="1:24" x14ac:dyDescent="0.25">
      <c r="A49" s="35"/>
      <c r="B49" s="77" t="s">
        <v>36</v>
      </c>
      <c r="W49" s="37"/>
    </row>
    <row r="50" spans="1:24" ht="5.25" customHeight="1" x14ac:dyDescent="0.25">
      <c r="A50" s="35"/>
      <c r="C50" s="43"/>
      <c r="V50" s="44"/>
      <c r="W50" s="37"/>
    </row>
    <row r="51" spans="1:24" s="83" customFormat="1" ht="16.5" customHeight="1" x14ac:dyDescent="0.25">
      <c r="A51" s="82"/>
      <c r="B51" s="78" t="s">
        <v>32</v>
      </c>
      <c r="C51" s="43" t="s">
        <v>29</v>
      </c>
      <c r="W51" s="84"/>
    </row>
    <row r="52" spans="1:24" ht="13.5" customHeight="1" x14ac:dyDescent="0.25">
      <c r="A52" s="35"/>
      <c r="C52" s="81" t="s">
        <v>37</v>
      </c>
      <c r="V52" s="44"/>
      <c r="W52" s="37"/>
    </row>
    <row r="53" spans="1:24" s="83" customFormat="1" ht="16.5" customHeight="1" x14ac:dyDescent="0.25">
      <c r="A53" s="82"/>
      <c r="B53" s="85" t="s">
        <v>297</v>
      </c>
      <c r="C53" s="86" t="s">
        <v>30</v>
      </c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W53" s="84"/>
    </row>
    <row r="54" spans="1:24" s="83" customFormat="1" ht="16.5" customHeight="1" x14ac:dyDescent="0.25">
      <c r="A54" s="82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T54" s="79"/>
      <c r="V54" s="80">
        <f>IF(T54=1,+V$44*25%,0)</f>
        <v>0</v>
      </c>
      <c r="W54" s="84"/>
    </row>
    <row r="55" spans="1:24" s="83" customFormat="1" ht="16.5" customHeight="1" x14ac:dyDescent="0.25">
      <c r="A55" s="82"/>
      <c r="B55" s="85" t="s">
        <v>298</v>
      </c>
      <c r="C55" s="86" t="s">
        <v>260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T55" s="46"/>
      <c r="V55" s="44"/>
      <c r="W55" s="84"/>
    </row>
    <row r="56" spans="1:24" s="83" customFormat="1" ht="16.5" customHeight="1" x14ac:dyDescent="0.25">
      <c r="A56" s="82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T56" s="34"/>
      <c r="V56" s="44"/>
      <c r="W56" s="84"/>
    </row>
    <row r="57" spans="1:24" s="83" customFormat="1" ht="16.5" customHeight="1" x14ac:dyDescent="0.25">
      <c r="A57" s="82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T57" s="79"/>
      <c r="V57" s="80">
        <f>IF(T57=1,+V$44*15%,0)</f>
        <v>0</v>
      </c>
      <c r="W57" s="84"/>
    </row>
    <row r="58" spans="1:24" ht="13.5" customHeight="1" x14ac:dyDescent="0.25">
      <c r="A58" s="35"/>
      <c r="C58" s="81" t="s">
        <v>249</v>
      </c>
      <c r="V58" s="44"/>
      <c r="W58" s="37"/>
    </row>
    <row r="59" spans="1:24" ht="5.25" customHeight="1" x14ac:dyDescent="0.25">
      <c r="A59" s="35"/>
      <c r="B59" s="63"/>
      <c r="C59" s="64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5"/>
      <c r="W59" s="37"/>
    </row>
    <row r="60" spans="1:24" s="83" customFormat="1" ht="18" customHeight="1" x14ac:dyDescent="0.25">
      <c r="A60" s="82"/>
      <c r="B60" s="78" t="s">
        <v>33</v>
      </c>
      <c r="C60" s="43" t="s">
        <v>31</v>
      </c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T60" s="34"/>
      <c r="V60" s="44"/>
      <c r="W60" s="84"/>
    </row>
    <row r="61" spans="1:24" ht="26.25" customHeight="1" x14ac:dyDescent="0.25">
      <c r="A61" s="35"/>
      <c r="C61" s="89" t="s">
        <v>308</v>
      </c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V61" s="44"/>
      <c r="W61" s="37"/>
      <c r="X61" s="83"/>
    </row>
    <row r="62" spans="1:24" s="83" customFormat="1" ht="18" customHeight="1" x14ac:dyDescent="0.25">
      <c r="A62" s="82"/>
      <c r="B62" s="85" t="s">
        <v>34</v>
      </c>
      <c r="C62" s="86" t="s">
        <v>153</v>
      </c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90"/>
      <c r="T62" s="79"/>
      <c r="V62" s="80">
        <f>IF(AND(R62=1,T62&lt;10,T62&gt;0),+V$44*30%*T62,0)</f>
        <v>0</v>
      </c>
      <c r="W62" s="84"/>
    </row>
    <row r="63" spans="1:24" ht="13.5" customHeight="1" x14ac:dyDescent="0.25">
      <c r="A63" s="35"/>
      <c r="C63" s="81" t="s">
        <v>254</v>
      </c>
      <c r="V63" s="44"/>
      <c r="W63" s="37"/>
    </row>
    <row r="64" spans="1:24" ht="5.25" customHeight="1" x14ac:dyDescent="0.25">
      <c r="A64" s="35"/>
      <c r="C64" s="43"/>
      <c r="V64" s="44"/>
      <c r="W64" s="37"/>
    </row>
    <row r="65" spans="1:25" s="83" customFormat="1" ht="18" customHeight="1" x14ac:dyDescent="0.25">
      <c r="A65" s="82"/>
      <c r="B65" s="85" t="s">
        <v>35</v>
      </c>
      <c r="C65" s="86" t="s">
        <v>152</v>
      </c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90"/>
      <c r="T65" s="79"/>
      <c r="V65" s="80">
        <f>IF(AND(R65=1,T65&lt;20,T65&gt;9),+V$44*20%*T65,0)</f>
        <v>0</v>
      </c>
      <c r="W65" s="84"/>
      <c r="Y65" s="98"/>
    </row>
    <row r="66" spans="1:25" ht="13.5" customHeight="1" x14ac:dyDescent="0.25">
      <c r="A66" s="35"/>
      <c r="C66" s="81" t="s">
        <v>255</v>
      </c>
      <c r="V66" s="44"/>
      <c r="W66" s="37"/>
    </row>
    <row r="67" spans="1:25" ht="5.25" customHeight="1" thickBot="1" x14ac:dyDescent="0.3">
      <c r="A67" s="35"/>
      <c r="B67" s="63"/>
      <c r="C67" s="64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5"/>
      <c r="W67" s="37"/>
    </row>
    <row r="68" spans="1:25" s="83" customFormat="1" ht="18" customHeight="1" thickBot="1" x14ac:dyDescent="0.3">
      <c r="A68" s="82"/>
      <c r="C68" s="92" t="s">
        <v>66</v>
      </c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7">
        <f>+V44+V54+V57+V62+V65</f>
        <v>600</v>
      </c>
      <c r="W68" s="84"/>
      <c r="Y68" s="98"/>
    </row>
    <row r="69" spans="1:25" ht="13.5" customHeight="1" x14ac:dyDescent="0.25">
      <c r="A69" s="35"/>
      <c r="C69" s="81"/>
      <c r="V69" s="44"/>
      <c r="W69" s="37"/>
    </row>
    <row r="70" spans="1:25" ht="5.25" customHeight="1" x14ac:dyDescent="0.25">
      <c r="A70" s="35"/>
      <c r="B70" s="63"/>
      <c r="C70" s="64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5"/>
      <c r="W70" s="37"/>
    </row>
    <row r="71" spans="1:25" s="100" customFormat="1" ht="6" customHeight="1" x14ac:dyDescent="0.2">
      <c r="A71" s="99"/>
      <c r="W71" s="101"/>
    </row>
    <row r="72" spans="1:25" s="100" customFormat="1" ht="16.5" customHeight="1" x14ac:dyDescent="0.2">
      <c r="A72" s="99"/>
      <c r="C72" s="92" t="s">
        <v>61</v>
      </c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102"/>
      <c r="W72" s="101"/>
    </row>
    <row r="73" spans="1:25" s="83" customFormat="1" ht="12.75" customHeight="1" x14ac:dyDescent="0.25">
      <c r="A73" s="103"/>
      <c r="B73" s="104"/>
      <c r="C73" s="104"/>
      <c r="D73" s="105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6"/>
    </row>
    <row r="74" spans="1:25" ht="18.75" x14ac:dyDescent="0.3">
      <c r="A74" s="31"/>
      <c r="B74" s="32" t="s">
        <v>199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</row>
    <row r="75" spans="1:25" x14ac:dyDescent="0.25">
      <c r="A75" s="35"/>
      <c r="B75" s="107" t="s">
        <v>206</v>
      </c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37"/>
    </row>
    <row r="76" spans="1:25" x14ac:dyDescent="0.25">
      <c r="A76" s="35"/>
      <c r="W76" s="37"/>
    </row>
    <row r="77" spans="1:25" x14ac:dyDescent="0.25">
      <c r="A77" s="35"/>
      <c r="B77" s="34" t="s">
        <v>200</v>
      </c>
      <c r="G77" s="108">
        <f>+I26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5" x14ac:dyDescent="0.25">
      <c r="A78" s="35"/>
      <c r="W78" s="37"/>
    </row>
    <row r="79" spans="1:25" x14ac:dyDescent="0.25">
      <c r="A79" s="35"/>
      <c r="B79" s="34" t="s">
        <v>201</v>
      </c>
      <c r="F79" s="34">
        <v>1</v>
      </c>
      <c r="G79" s="108">
        <f>+I12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5" ht="5.25" customHeight="1" x14ac:dyDescent="0.25">
      <c r="A80" s="35"/>
      <c r="W80" s="37"/>
    </row>
    <row r="81" spans="1:23" x14ac:dyDescent="0.25">
      <c r="A81" s="35"/>
      <c r="F81" s="34">
        <v>2</v>
      </c>
      <c r="G81" s="108">
        <f>I14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ht="5.25" customHeight="1" x14ac:dyDescent="0.25">
      <c r="A82" s="35"/>
      <c r="W82" s="37"/>
    </row>
    <row r="83" spans="1:23" x14ac:dyDescent="0.25">
      <c r="A83" s="35"/>
      <c r="F83" s="34">
        <v>3</v>
      </c>
      <c r="G83" s="108">
        <f>I16</f>
        <v>0</v>
      </c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10"/>
      <c r="W83" s="37"/>
    </row>
    <row r="84" spans="1:23" ht="5.25" customHeight="1" x14ac:dyDescent="0.25">
      <c r="A84" s="35"/>
      <c r="W84" s="37"/>
    </row>
    <row r="85" spans="1:23" x14ac:dyDescent="0.25">
      <c r="A85" s="35"/>
      <c r="F85" s="34">
        <v>4</v>
      </c>
      <c r="G85" s="108">
        <f>+I18</f>
        <v>0</v>
      </c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10"/>
      <c r="W85" s="37"/>
    </row>
    <row r="86" spans="1:23" ht="5.25" customHeight="1" x14ac:dyDescent="0.25">
      <c r="A86" s="35"/>
      <c r="W86" s="37"/>
    </row>
    <row r="87" spans="1:23" x14ac:dyDescent="0.25">
      <c r="A87" s="35"/>
      <c r="F87" s="34">
        <v>5</v>
      </c>
      <c r="G87" s="108">
        <f>+I20</f>
        <v>0</v>
      </c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10"/>
      <c r="W87" s="37"/>
    </row>
    <row r="88" spans="1:23" ht="5.25" customHeight="1" x14ac:dyDescent="0.25">
      <c r="A88" s="35"/>
      <c r="W88" s="37"/>
    </row>
    <row r="89" spans="1:23" x14ac:dyDescent="0.25">
      <c r="A89" s="35"/>
      <c r="F89" s="34">
        <v>6</v>
      </c>
      <c r="G89" s="108">
        <f>+I22</f>
        <v>0</v>
      </c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W89" s="37"/>
    </row>
    <row r="90" spans="1:23" x14ac:dyDescent="0.25">
      <c r="A90" s="35"/>
      <c r="W90" s="37"/>
    </row>
    <row r="91" spans="1:23" x14ac:dyDescent="0.25">
      <c r="A91" s="35"/>
      <c r="B91" s="34" t="s">
        <v>202</v>
      </c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203</v>
      </c>
      <c r="E93" s="46" t="str">
        <f>+B7</f>
        <v>RG NR</v>
      </c>
      <c r="G93" s="111">
        <f>+E7</f>
        <v>0</v>
      </c>
      <c r="H93" s="109"/>
      <c r="I93" s="109"/>
      <c r="J93" s="109"/>
      <c r="K93" s="110"/>
      <c r="M93" s="46" t="str">
        <f>+B9</f>
        <v>RG TRIB</v>
      </c>
      <c r="P93" s="111">
        <f>+E9</f>
        <v>0</v>
      </c>
      <c r="Q93" s="109"/>
      <c r="R93" s="109"/>
      <c r="S93" s="109"/>
      <c r="T93" s="110"/>
      <c r="W93" s="37"/>
    </row>
    <row r="94" spans="1:23" ht="5.25" customHeight="1" x14ac:dyDescent="0.25">
      <c r="A94" s="35"/>
      <c r="C94" s="43"/>
      <c r="V94" s="44"/>
      <c r="W94" s="37"/>
    </row>
    <row r="95" spans="1:23" x14ac:dyDescent="0.25">
      <c r="A95" s="35"/>
      <c r="B95" s="34" t="s">
        <v>204</v>
      </c>
      <c r="K95" s="52"/>
      <c r="L95" s="53"/>
      <c r="M95" s="54"/>
      <c r="O95" s="34" t="s">
        <v>205</v>
      </c>
      <c r="R95" s="52"/>
      <c r="S95" s="53"/>
      <c r="T95" s="53"/>
      <c r="U95" s="53"/>
      <c r="V95" s="54"/>
      <c r="W95" s="37"/>
    </row>
    <row r="96" spans="1:23" ht="5.25" customHeight="1" x14ac:dyDescent="0.25">
      <c r="A96" s="35"/>
      <c r="C96" s="43"/>
      <c r="V96" s="44"/>
      <c r="W96" s="37"/>
    </row>
    <row r="97" spans="1:23" x14ac:dyDescent="0.25">
      <c r="A97" s="35"/>
      <c r="B97" s="34" t="s">
        <v>258</v>
      </c>
      <c r="W97" s="37"/>
    </row>
    <row r="98" spans="1:23" ht="5.25" customHeight="1" x14ac:dyDescent="0.25">
      <c r="A98" s="35"/>
      <c r="C98" s="43"/>
      <c r="V98" s="44"/>
      <c r="W98" s="37"/>
    </row>
    <row r="99" spans="1:23" x14ac:dyDescent="0.25">
      <c r="A99" s="35"/>
      <c r="B99" s="34" t="s">
        <v>256</v>
      </c>
      <c r="R99" s="112"/>
      <c r="S99" s="113"/>
      <c r="T99" s="113"/>
      <c r="U99" s="114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34" t="s">
        <v>257</v>
      </c>
      <c r="R101" s="112"/>
      <c r="S101" s="113"/>
      <c r="T101" s="113"/>
      <c r="U101" s="114"/>
      <c r="W101" s="37"/>
    </row>
    <row r="102" spans="1:23" ht="5.25" customHeight="1" x14ac:dyDescent="0.25">
      <c r="A102" s="35"/>
      <c r="C102" s="43"/>
      <c r="E102" s="115"/>
      <c r="F102" s="115"/>
      <c r="G102" s="115"/>
      <c r="H102" s="115"/>
      <c r="V102" s="44"/>
      <c r="W102" s="37"/>
    </row>
    <row r="103" spans="1:23" x14ac:dyDescent="0.25">
      <c r="A103" s="35"/>
      <c r="B103" s="34" t="s">
        <v>253</v>
      </c>
      <c r="D103" s="47"/>
      <c r="E103" s="48"/>
      <c r="F103" s="48"/>
      <c r="G103" s="49"/>
      <c r="W103" s="37"/>
    </row>
    <row r="104" spans="1:23" x14ac:dyDescent="0.25">
      <c r="A104" s="35"/>
      <c r="W104" s="37"/>
    </row>
    <row r="105" spans="1:23" x14ac:dyDescent="0.25">
      <c r="A105" s="35"/>
      <c r="B105" s="38" t="s">
        <v>99</v>
      </c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</row>
    <row r="106" spans="1:23" x14ac:dyDescent="0.25">
      <c r="A106" s="35"/>
      <c r="W106" s="37"/>
    </row>
    <row r="107" spans="1:23" ht="32.25" customHeight="1" x14ac:dyDescent="0.25">
      <c r="A107" s="35"/>
      <c r="B107" s="86" t="s">
        <v>207</v>
      </c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208</v>
      </c>
      <c r="W109" s="37"/>
    </row>
    <row r="110" spans="1:23" x14ac:dyDescent="0.25">
      <c r="A110" s="35"/>
      <c r="W110" s="37"/>
    </row>
    <row r="111" spans="1:23" x14ac:dyDescent="0.25">
      <c r="A111" s="35"/>
      <c r="B111" s="38" t="s">
        <v>100</v>
      </c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</row>
    <row r="112" spans="1:23" x14ac:dyDescent="0.25">
      <c r="A112" s="35"/>
      <c r="W112" s="37"/>
    </row>
    <row r="113" spans="1:23" x14ac:dyDescent="0.25">
      <c r="A113" s="35"/>
      <c r="B113" s="116" t="s">
        <v>210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 t="s">
        <v>211</v>
      </c>
      <c r="G115" s="117">
        <f>+V68</f>
        <v>600</v>
      </c>
      <c r="H115" s="160"/>
      <c r="I115" s="160"/>
      <c r="J115" s="160"/>
      <c r="K115" s="161"/>
      <c r="L115" s="34" t="s">
        <v>215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116" t="s">
        <v>212</v>
      </c>
      <c r="G117" s="120"/>
      <c r="H117" s="162"/>
      <c r="I117" s="162"/>
      <c r="J117" s="162"/>
      <c r="K117" s="163"/>
      <c r="L117" s="34" t="s">
        <v>214</v>
      </c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116" t="s">
        <v>209</v>
      </c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116" t="s">
        <v>212</v>
      </c>
      <c r="G121" s="117">
        <f>+V72</f>
        <v>0</v>
      </c>
      <c r="H121" s="160"/>
      <c r="I121" s="160"/>
      <c r="J121" s="160"/>
      <c r="K121" s="161"/>
      <c r="L121" s="34" t="s">
        <v>213</v>
      </c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116"/>
      <c r="W123" s="37"/>
    </row>
    <row r="124" spans="1:23" x14ac:dyDescent="0.25">
      <c r="A124" s="35"/>
      <c r="B124" s="116" t="s">
        <v>216</v>
      </c>
      <c r="D124" s="148"/>
      <c r="E124" s="124"/>
      <c r="F124" s="124"/>
      <c r="G124" s="125"/>
      <c r="W124" s="37"/>
    </row>
    <row r="125" spans="1:23" x14ac:dyDescent="0.25">
      <c r="A125" s="35"/>
      <c r="B125" s="116"/>
      <c r="R125" s="126"/>
      <c r="S125" s="126"/>
      <c r="T125" s="126"/>
      <c r="U125" s="126"/>
      <c r="V125" s="126"/>
      <c r="W125" s="37"/>
    </row>
    <row r="126" spans="1:23" x14ac:dyDescent="0.25">
      <c r="A126" s="35"/>
      <c r="B126" s="116"/>
      <c r="R126" s="127" t="s">
        <v>217</v>
      </c>
      <c r="S126" s="127"/>
      <c r="T126" s="127"/>
      <c r="U126" s="127"/>
      <c r="V126" s="127"/>
      <c r="W126" s="37"/>
    </row>
    <row r="127" spans="1:23" x14ac:dyDescent="0.25">
      <c r="A127" s="35"/>
      <c r="B127" s="116"/>
      <c r="W127" s="37"/>
    </row>
    <row r="128" spans="1:23" ht="5.25" customHeight="1" x14ac:dyDescent="0.25">
      <c r="A128" s="35"/>
      <c r="B128" s="63"/>
      <c r="C128" s="64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5"/>
      <c r="W128" s="37"/>
    </row>
    <row r="129" spans="1:23" x14ac:dyDescent="0.25">
      <c r="A129" s="35"/>
      <c r="B129" s="116"/>
      <c r="W129" s="37"/>
    </row>
    <row r="130" spans="1:23" x14ac:dyDescent="0.25">
      <c r="A130" s="35"/>
      <c r="B130" s="46" t="s">
        <v>218</v>
      </c>
      <c r="C130" s="46"/>
      <c r="D130" s="128" t="s">
        <v>219</v>
      </c>
      <c r="W130" s="37"/>
    </row>
    <row r="131" spans="1:23" x14ac:dyDescent="0.25">
      <c r="A131" s="35"/>
      <c r="D131" s="128" t="s">
        <v>220</v>
      </c>
      <c r="W131" s="37"/>
    </row>
    <row r="132" spans="1:23" x14ac:dyDescent="0.25">
      <c r="A132" s="35"/>
      <c r="D132" s="128" t="s">
        <v>221</v>
      </c>
      <c r="W132" s="37"/>
    </row>
    <row r="133" spans="1:23" x14ac:dyDescent="0.25">
      <c r="A133" s="35"/>
      <c r="D133" s="128" t="s">
        <v>222</v>
      </c>
      <c r="W133" s="37"/>
    </row>
    <row r="134" spans="1:23" x14ac:dyDescent="0.25">
      <c r="A134" s="35"/>
      <c r="D134" s="128" t="s">
        <v>223</v>
      </c>
      <c r="W134" s="37"/>
    </row>
    <row r="135" spans="1:23" x14ac:dyDescent="0.25">
      <c r="A135" s="35"/>
      <c r="D135" s="128"/>
      <c r="W135" s="37"/>
    </row>
    <row r="136" spans="1:23" x14ac:dyDescent="0.25">
      <c r="A136" s="35"/>
      <c r="B136" s="129" t="s">
        <v>50</v>
      </c>
      <c r="T136" s="50"/>
      <c r="U136" s="50"/>
      <c r="V136" s="50"/>
      <c r="W136" s="37"/>
    </row>
    <row r="137" spans="1:23" x14ac:dyDescent="0.25">
      <c r="A137" s="35"/>
      <c r="B137" s="130" t="s">
        <v>48</v>
      </c>
      <c r="G137" s="108">
        <f>+G77</f>
        <v>0</v>
      </c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10"/>
      <c r="W137" s="37"/>
    </row>
    <row r="138" spans="1:23" ht="6" customHeight="1" x14ac:dyDescent="0.25">
      <c r="A138" s="35"/>
      <c r="B138" s="13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V138" s="50"/>
      <c r="W138" s="37"/>
    </row>
    <row r="139" spans="1:23" x14ac:dyDescent="0.25">
      <c r="A139" s="35"/>
      <c r="B139" s="130" t="s">
        <v>47</v>
      </c>
      <c r="G139" s="108">
        <f>+I28</f>
        <v>0</v>
      </c>
      <c r="H139" s="109"/>
      <c r="I139" s="109"/>
      <c r="J139" s="109"/>
      <c r="K139" s="109"/>
      <c r="L139" s="109"/>
      <c r="M139" s="109"/>
      <c r="N139" s="110"/>
      <c r="O139" s="50"/>
      <c r="P139" s="50"/>
      <c r="Q139" s="50"/>
      <c r="R139" s="50"/>
      <c r="S139" s="50"/>
      <c r="V139" s="50"/>
      <c r="W139" s="37"/>
    </row>
    <row r="140" spans="1:23" ht="6" customHeight="1" x14ac:dyDescent="0.25">
      <c r="A140" s="35"/>
      <c r="B140" s="13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V140" s="50"/>
      <c r="W140" s="37"/>
    </row>
    <row r="141" spans="1:23" x14ac:dyDescent="0.25">
      <c r="A141" s="35"/>
      <c r="B141" s="130" t="s">
        <v>51</v>
      </c>
      <c r="G141" s="111">
        <f>+I30</f>
        <v>0</v>
      </c>
      <c r="H141" s="109"/>
      <c r="I141" s="109"/>
      <c r="J141" s="109"/>
      <c r="K141" s="109"/>
      <c r="L141" s="109"/>
      <c r="M141" s="109"/>
      <c r="N141" s="110"/>
      <c r="O141" s="50"/>
      <c r="P141" s="50"/>
      <c r="Q141" s="50"/>
      <c r="R141" s="50"/>
      <c r="S141" s="50"/>
      <c r="V141" s="50"/>
      <c r="W141" s="37"/>
    </row>
    <row r="142" spans="1:23" ht="6" customHeight="1" x14ac:dyDescent="0.25">
      <c r="A142" s="35"/>
      <c r="B142" s="13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V142" s="50"/>
      <c r="W142" s="37"/>
    </row>
    <row r="143" spans="1:23" x14ac:dyDescent="0.25">
      <c r="A143" s="35"/>
      <c r="B143" s="130" t="s">
        <v>52</v>
      </c>
      <c r="G143" s="108">
        <f>+I32</f>
        <v>0</v>
      </c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10"/>
      <c r="V143" s="50"/>
      <c r="W143" s="37"/>
    </row>
    <row r="144" spans="1:23" x14ac:dyDescent="0.25">
      <c r="A144" s="35"/>
      <c r="B144" s="130"/>
      <c r="G144" s="59" t="s">
        <v>53</v>
      </c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V144" s="50"/>
      <c r="W144" s="37"/>
    </row>
    <row r="145" spans="1:23" ht="6" customHeight="1" x14ac:dyDescent="0.25">
      <c r="A145" s="35"/>
      <c r="B145" s="13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V145" s="50"/>
      <c r="W145" s="37"/>
    </row>
    <row r="146" spans="1:23" x14ac:dyDescent="0.25">
      <c r="A146" s="35"/>
      <c r="B146" s="130" t="s">
        <v>54</v>
      </c>
      <c r="G146" s="149">
        <f>+I35</f>
        <v>0</v>
      </c>
      <c r="H146" s="132"/>
      <c r="I146" s="132"/>
      <c r="J146" s="133"/>
      <c r="K146" s="50"/>
      <c r="L146" s="149">
        <f>+N35</f>
        <v>0</v>
      </c>
      <c r="M146" s="132"/>
      <c r="N146" s="132"/>
      <c r="O146" s="133"/>
      <c r="P146" s="50"/>
      <c r="Q146" s="50"/>
      <c r="R146" s="50"/>
      <c r="S146" s="50"/>
      <c r="V146" s="50"/>
      <c r="W146" s="37"/>
    </row>
    <row r="147" spans="1:23" ht="6" customHeight="1" x14ac:dyDescent="0.25">
      <c r="A147" s="35"/>
      <c r="B147" s="13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V147" s="50"/>
      <c r="W147" s="37"/>
    </row>
    <row r="148" spans="1:23" x14ac:dyDescent="0.25">
      <c r="A148" s="35"/>
      <c r="B148" s="130" t="s">
        <v>55</v>
      </c>
      <c r="G148" s="108">
        <f>+I37</f>
        <v>0</v>
      </c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10"/>
      <c r="V148" s="50"/>
      <c r="W148" s="37"/>
    </row>
    <row r="149" spans="1:23" ht="6" customHeight="1" x14ac:dyDescent="0.25">
      <c r="A149" s="35"/>
      <c r="B149" s="13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V149" s="50"/>
      <c r="W149" s="37"/>
    </row>
    <row r="150" spans="1:23" x14ac:dyDescent="0.25">
      <c r="A150" s="35"/>
      <c r="B150" s="130" t="s">
        <v>56</v>
      </c>
      <c r="G150" s="108">
        <f>+I39</f>
        <v>0</v>
      </c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10"/>
      <c r="V150" s="50"/>
      <c r="W150" s="37"/>
    </row>
    <row r="151" spans="1:23" ht="12.75" customHeight="1" x14ac:dyDescent="0.25">
      <c r="A151" s="134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35"/>
    </row>
    <row r="152" spans="1:23" x14ac:dyDescent="0.25">
      <c r="A152" s="31"/>
      <c r="B152" s="136"/>
      <c r="C152" s="136"/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33"/>
    </row>
    <row r="153" spans="1:23" x14ac:dyDescent="0.25">
      <c r="A153" s="35"/>
      <c r="B153" s="46" t="str">
        <f>+E93</f>
        <v>RG NR</v>
      </c>
      <c r="E153" s="108">
        <f>+G93</f>
        <v>0</v>
      </c>
      <c r="F153" s="109"/>
      <c r="G153" s="109"/>
      <c r="H153" s="109"/>
      <c r="I153" s="110"/>
      <c r="W153" s="37"/>
    </row>
    <row r="154" spans="1:23" ht="5.25" customHeight="1" x14ac:dyDescent="0.25">
      <c r="A154" s="35"/>
      <c r="C154" s="43"/>
      <c r="V154" s="44"/>
      <c r="W154" s="37"/>
    </row>
    <row r="155" spans="1:23" x14ac:dyDescent="0.25">
      <c r="A155" s="35"/>
      <c r="B155" s="46" t="str">
        <f>+M93</f>
        <v>RG TRIB</v>
      </c>
      <c r="E155" s="108">
        <f>+P93</f>
        <v>0</v>
      </c>
      <c r="F155" s="109"/>
      <c r="G155" s="109"/>
      <c r="H155" s="109"/>
      <c r="I155" s="110"/>
      <c r="W155" s="37"/>
    </row>
    <row r="156" spans="1:23" x14ac:dyDescent="0.25">
      <c r="A156" s="35"/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ht="17.25" x14ac:dyDescent="0.3">
      <c r="A158" s="35"/>
      <c r="H158" s="137" t="s">
        <v>224</v>
      </c>
      <c r="J158" s="137"/>
      <c r="K158" s="137"/>
      <c r="L158" s="137"/>
      <c r="M158" s="137"/>
      <c r="N158" s="137"/>
      <c r="O158" s="137"/>
      <c r="P158" s="137"/>
      <c r="Q158" s="108">
        <f>K95</f>
        <v>0</v>
      </c>
      <c r="R158" s="109"/>
      <c r="S158" s="110"/>
      <c r="W158" s="37"/>
    </row>
    <row r="159" spans="1:23" x14ac:dyDescent="0.25">
      <c r="A159" s="35"/>
      <c r="W159" s="37"/>
    </row>
    <row r="160" spans="1:23" x14ac:dyDescent="0.25">
      <c r="A160" s="35"/>
      <c r="B160" s="76" t="s">
        <v>225</v>
      </c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37"/>
    </row>
    <row r="161" spans="1:23" x14ac:dyDescent="0.25">
      <c r="A161" s="35"/>
      <c r="W161" s="37"/>
    </row>
    <row r="162" spans="1:23" x14ac:dyDescent="0.25">
      <c r="A162" s="35"/>
      <c r="B162" s="34" t="s">
        <v>226</v>
      </c>
      <c r="E162" s="108">
        <f>R95</f>
        <v>0</v>
      </c>
      <c r="F162" s="109"/>
      <c r="G162" s="109"/>
      <c r="H162" s="109"/>
      <c r="I162" s="109"/>
      <c r="J162" s="109"/>
      <c r="K162" s="109"/>
      <c r="L162" s="109"/>
      <c r="M162" s="109"/>
      <c r="N162" s="110"/>
      <c r="W162" s="37"/>
    </row>
    <row r="163" spans="1:23" x14ac:dyDescent="0.25">
      <c r="A163" s="35"/>
      <c r="W163" s="37"/>
    </row>
    <row r="164" spans="1:23" x14ac:dyDescent="0.25">
      <c r="A164" s="35"/>
      <c r="B164" s="34" t="s">
        <v>234</v>
      </c>
      <c r="P164" s="108">
        <f>G77</f>
        <v>0</v>
      </c>
      <c r="Q164" s="109"/>
      <c r="R164" s="109"/>
      <c r="S164" s="109"/>
      <c r="T164" s="109"/>
      <c r="U164" s="109"/>
      <c r="V164" s="110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 t="s">
        <v>228</v>
      </c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1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2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>
        <v>3</v>
      </c>
      <c r="C172" s="111">
        <f>+G83</f>
        <v>0</v>
      </c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34">
        <v>4</v>
      </c>
      <c r="C174" s="111">
        <f>+G85</f>
        <v>0</v>
      </c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x14ac:dyDescent="0.25">
      <c r="A176" s="35"/>
      <c r="B176" s="34">
        <v>5</v>
      </c>
      <c r="C176" s="111">
        <f>+G87</f>
        <v>0</v>
      </c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5"/>
      <c r="W176" s="37"/>
    </row>
    <row r="177" spans="1:23" ht="6" customHeight="1" x14ac:dyDescent="0.25">
      <c r="A177" s="35"/>
      <c r="B177" s="13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37"/>
    </row>
    <row r="178" spans="1:23" x14ac:dyDescent="0.25">
      <c r="A178" s="35"/>
      <c r="B178" s="34">
        <v>6</v>
      </c>
      <c r="C178" s="111">
        <f>+G89</f>
        <v>0</v>
      </c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5"/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 t="s">
        <v>229</v>
      </c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116" t="s">
        <v>230</v>
      </c>
      <c r="W182" s="37"/>
    </row>
    <row r="183" spans="1:23" x14ac:dyDescent="0.25">
      <c r="A183" s="35"/>
      <c r="B183" s="116" t="s">
        <v>231</v>
      </c>
      <c r="W183" s="37"/>
    </row>
    <row r="184" spans="1:23" ht="15.6" customHeight="1" x14ac:dyDescent="0.25">
      <c r="A184" s="35"/>
      <c r="B184" s="86" t="s">
        <v>232</v>
      </c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W184" s="37"/>
    </row>
    <row r="185" spans="1:23" x14ac:dyDescent="0.25">
      <c r="A185" s="35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W185" s="37"/>
    </row>
    <row r="186" spans="1:23" x14ac:dyDescent="0.25">
      <c r="A186" s="35"/>
      <c r="B186" s="138"/>
      <c r="W186" s="37"/>
    </row>
    <row r="187" spans="1:23" x14ac:dyDescent="0.25">
      <c r="A187" s="35"/>
      <c r="B187" s="38" t="s">
        <v>240</v>
      </c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7"/>
    </row>
    <row r="188" spans="1:23" x14ac:dyDescent="0.25">
      <c r="A188" s="35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37"/>
    </row>
    <row r="189" spans="1:23" x14ac:dyDescent="0.25">
      <c r="A189" s="35"/>
      <c r="B189" s="138" t="s">
        <v>233</v>
      </c>
      <c r="C189" s="138"/>
      <c r="D189" s="108">
        <f>G77</f>
        <v>0</v>
      </c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10"/>
      <c r="Q189" s="138"/>
      <c r="R189" s="138"/>
      <c r="S189" s="138"/>
      <c r="T189" s="138"/>
      <c r="U189" s="138"/>
      <c r="V189" s="138"/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ht="22.5" customHeight="1" x14ac:dyDescent="0.25">
      <c r="A191" s="35"/>
      <c r="B191" s="34" t="s">
        <v>235</v>
      </c>
      <c r="E191" s="140"/>
      <c r="F191" s="140"/>
      <c r="G191" s="140"/>
      <c r="H191" s="140"/>
      <c r="I191" s="140"/>
      <c r="J191" s="140"/>
      <c r="K191" s="140"/>
      <c r="L191" s="34" t="s">
        <v>236</v>
      </c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ht="22.5" customHeight="1" x14ac:dyDescent="0.25">
      <c r="A193" s="35"/>
      <c r="B193" s="34" t="s">
        <v>237</v>
      </c>
      <c r="F193" s="140"/>
      <c r="G193" s="140"/>
      <c r="H193" s="140"/>
      <c r="I193" s="140"/>
      <c r="J193" s="140"/>
      <c r="K193" s="140"/>
      <c r="L193" s="140"/>
      <c r="M193" s="34" t="s">
        <v>238</v>
      </c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ht="22.5" customHeight="1" x14ac:dyDescent="0.25">
      <c r="A195" s="35"/>
      <c r="B195" s="34" t="s">
        <v>237</v>
      </c>
      <c r="F195" s="140"/>
      <c r="G195" s="140"/>
      <c r="H195" s="140"/>
      <c r="I195" s="140"/>
      <c r="J195" s="140"/>
      <c r="K195" s="140"/>
      <c r="L195" s="140"/>
      <c r="M195" s="34" t="s">
        <v>239</v>
      </c>
      <c r="W195" s="37"/>
    </row>
    <row r="196" spans="1:23" x14ac:dyDescent="0.25">
      <c r="A196" s="35"/>
      <c r="B196" s="138"/>
      <c r="W196" s="37"/>
    </row>
    <row r="197" spans="1:23" x14ac:dyDescent="0.25">
      <c r="A197" s="35"/>
      <c r="B197" s="38" t="s">
        <v>241</v>
      </c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7"/>
    </row>
    <row r="198" spans="1:23" x14ac:dyDescent="0.25">
      <c r="A198" s="35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37"/>
    </row>
    <row r="199" spans="1:23" x14ac:dyDescent="0.25">
      <c r="A199" s="35"/>
      <c r="B199" s="34" t="s">
        <v>242</v>
      </c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37"/>
    </row>
    <row r="200" spans="1:23" ht="6" customHeight="1" x14ac:dyDescent="0.25">
      <c r="A200" s="35"/>
      <c r="B200" s="13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37"/>
    </row>
    <row r="201" spans="1:23" x14ac:dyDescent="0.25">
      <c r="A201" s="35"/>
      <c r="B201" s="34" t="s">
        <v>227</v>
      </c>
      <c r="W201" s="37"/>
    </row>
    <row r="202" spans="1:23" ht="6" customHeight="1" x14ac:dyDescent="0.25">
      <c r="A202" s="35"/>
      <c r="B202" s="13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37"/>
    </row>
    <row r="203" spans="1:23" x14ac:dyDescent="0.25">
      <c r="A203" s="35"/>
      <c r="W203" s="37"/>
    </row>
    <row r="204" spans="1:23" x14ac:dyDescent="0.25">
      <c r="A204" s="35"/>
      <c r="B204" s="34" t="s">
        <v>246</v>
      </c>
      <c r="W204" s="37"/>
    </row>
    <row r="205" spans="1:23" x14ac:dyDescent="0.25">
      <c r="A205" s="35"/>
      <c r="W205" s="37"/>
    </row>
    <row r="206" spans="1:23" x14ac:dyDescent="0.25">
      <c r="A206" s="35"/>
      <c r="W206" s="37"/>
    </row>
    <row r="207" spans="1:23" x14ac:dyDescent="0.25">
      <c r="A207" s="35"/>
      <c r="W207" s="37"/>
    </row>
    <row r="208" spans="1:23" x14ac:dyDescent="0.25">
      <c r="A208" s="35"/>
      <c r="W208" s="37"/>
    </row>
    <row r="209" spans="1:23" x14ac:dyDescent="0.25">
      <c r="A209" s="35"/>
      <c r="B209" s="141" t="s">
        <v>245</v>
      </c>
      <c r="C209" s="141"/>
      <c r="D209" s="141"/>
      <c r="E209" s="141"/>
      <c r="F209" s="141"/>
      <c r="G209" s="141"/>
      <c r="H209" s="141"/>
      <c r="I209" s="141"/>
      <c r="J209" s="141"/>
      <c r="K209" s="141"/>
      <c r="Q209" s="141" t="s">
        <v>243</v>
      </c>
      <c r="R209" s="141"/>
      <c r="S209" s="141"/>
      <c r="T209" s="141"/>
      <c r="U209" s="141"/>
      <c r="V209" s="141"/>
      <c r="W209" s="37"/>
    </row>
    <row r="210" spans="1:23" x14ac:dyDescent="0.25">
      <c r="A210" s="35"/>
      <c r="B210" s="142"/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B211" s="142"/>
      <c r="C211" s="142"/>
      <c r="D211" s="142"/>
      <c r="E211" s="142"/>
      <c r="F211" s="142"/>
      <c r="G211" s="142"/>
      <c r="H211" s="142"/>
      <c r="I211" s="142"/>
      <c r="W211" s="37"/>
    </row>
    <row r="212" spans="1:23" x14ac:dyDescent="0.25">
      <c r="A212" s="35"/>
      <c r="B212" s="142" t="s">
        <v>248</v>
      </c>
      <c r="C212" s="142"/>
      <c r="D212" s="142"/>
      <c r="E212" s="142"/>
      <c r="F212" s="142"/>
      <c r="G212" s="142"/>
      <c r="H212" s="142"/>
      <c r="I212" s="142"/>
      <c r="W212" s="37"/>
    </row>
    <row r="213" spans="1:23" x14ac:dyDescent="0.25">
      <c r="A213" s="35"/>
      <c r="B213" s="142"/>
      <c r="C213" s="142"/>
      <c r="D213" s="142"/>
      <c r="E213" s="142"/>
      <c r="F213" s="142"/>
      <c r="G213" s="142"/>
      <c r="H213" s="142"/>
      <c r="I213" s="142"/>
      <c r="W213" s="37"/>
    </row>
    <row r="214" spans="1:23" x14ac:dyDescent="0.25">
      <c r="A214" s="35"/>
      <c r="B214" s="142"/>
      <c r="C214" s="142"/>
      <c r="D214" s="142"/>
      <c r="E214" s="142"/>
      <c r="F214" s="142"/>
      <c r="G214" s="142"/>
      <c r="H214" s="142"/>
      <c r="I214" s="142"/>
      <c r="W214" s="37"/>
    </row>
    <row r="215" spans="1:23" x14ac:dyDescent="0.25">
      <c r="A215" s="35"/>
      <c r="B215" s="142" t="s">
        <v>247</v>
      </c>
      <c r="C215" s="142"/>
      <c r="D215" s="142"/>
      <c r="E215" s="142"/>
      <c r="F215" s="142"/>
      <c r="G215" s="142"/>
      <c r="H215" s="142"/>
      <c r="I215" s="142"/>
      <c r="W215" s="37"/>
    </row>
    <row r="216" spans="1:23" x14ac:dyDescent="0.25">
      <c r="A216" s="35"/>
      <c r="B216" s="142"/>
      <c r="C216" s="142"/>
      <c r="D216" s="142"/>
      <c r="E216" s="142"/>
      <c r="F216" s="142"/>
      <c r="G216" s="142"/>
      <c r="H216" s="142"/>
      <c r="I216" s="142"/>
      <c r="W216" s="37"/>
    </row>
    <row r="217" spans="1:23" x14ac:dyDescent="0.25">
      <c r="A217" s="35"/>
      <c r="B217" s="142"/>
      <c r="C217" s="142"/>
      <c r="D217" s="142"/>
      <c r="E217" s="142"/>
      <c r="F217" s="142"/>
      <c r="G217" s="142"/>
      <c r="H217" s="142"/>
      <c r="I217" s="142"/>
      <c r="W217" s="37"/>
    </row>
    <row r="218" spans="1:23" x14ac:dyDescent="0.25">
      <c r="A218" s="35"/>
      <c r="B218" s="143" t="s">
        <v>244</v>
      </c>
      <c r="C218" s="142"/>
      <c r="D218" s="142"/>
      <c r="E218" s="142"/>
      <c r="F218" s="142"/>
      <c r="G218" s="142"/>
      <c r="H218" s="142"/>
      <c r="I218" s="142"/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134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35"/>
    </row>
  </sheetData>
  <sheetProtection algorithmName="SHA-512" hashValue="YTfOXm1KYTu9m8zj2v+ndjU5Ue1AmFpC4jaOvspfIEX200sdNut0pd15KLChM1/JnHgnofrzvPHCZjEZyyf5pg==" saltValue="L3//s2lWp8VZKOKmsAO2Cg==" spinCount="100000" sheet="1" objects="1" scenarios="1"/>
  <mergeCells count="83">
    <mergeCell ref="B197:V197"/>
    <mergeCell ref="B209:K209"/>
    <mergeCell ref="Q209:V209"/>
    <mergeCell ref="B187:V187"/>
    <mergeCell ref="D189:P189"/>
    <mergeCell ref="E191:K191"/>
    <mergeCell ref="F193:L193"/>
    <mergeCell ref="F195:L195"/>
    <mergeCell ref="C172:P172"/>
    <mergeCell ref="C174:P174"/>
    <mergeCell ref="C176:P176"/>
    <mergeCell ref="C178:P178"/>
    <mergeCell ref="B184:U185"/>
    <mergeCell ref="B160:V160"/>
    <mergeCell ref="E162:N162"/>
    <mergeCell ref="P164:V164"/>
    <mergeCell ref="C168:P168"/>
    <mergeCell ref="C170:P170"/>
    <mergeCell ref="G150:S150"/>
    <mergeCell ref="B152:V152"/>
    <mergeCell ref="E153:I153"/>
    <mergeCell ref="E155:I155"/>
    <mergeCell ref="Q158:S158"/>
    <mergeCell ref="G141:N141"/>
    <mergeCell ref="G143:S143"/>
    <mergeCell ref="G146:J146"/>
    <mergeCell ref="L146:O146"/>
    <mergeCell ref="G148:S148"/>
    <mergeCell ref="G121:K121"/>
    <mergeCell ref="D124:G124"/>
    <mergeCell ref="R126:V126"/>
    <mergeCell ref="G137:S137"/>
    <mergeCell ref="G139:N139"/>
    <mergeCell ref="B105:V105"/>
    <mergeCell ref="B107:V107"/>
    <mergeCell ref="B111:V111"/>
    <mergeCell ref="G115:K115"/>
    <mergeCell ref="G117:K117"/>
    <mergeCell ref="K95:M95"/>
    <mergeCell ref="R95:V95"/>
    <mergeCell ref="R99:U99"/>
    <mergeCell ref="R101:U101"/>
    <mergeCell ref="D103:G103"/>
    <mergeCell ref="G83:T83"/>
    <mergeCell ref="G85:T85"/>
    <mergeCell ref="G87:T87"/>
    <mergeCell ref="G89:T89"/>
    <mergeCell ref="G93:K93"/>
    <mergeCell ref="P93:T93"/>
    <mergeCell ref="B74:V74"/>
    <mergeCell ref="B75:V75"/>
    <mergeCell ref="G77:T77"/>
    <mergeCell ref="G79:T79"/>
    <mergeCell ref="G81:T81"/>
    <mergeCell ref="C43:U43"/>
    <mergeCell ref="C44:U44"/>
    <mergeCell ref="B47:V47"/>
    <mergeCell ref="C53:Q54"/>
    <mergeCell ref="C55:Q57"/>
    <mergeCell ref="C62:Q62"/>
    <mergeCell ref="C65:Q65"/>
    <mergeCell ref="C68:U68"/>
    <mergeCell ref="C72:U72"/>
    <mergeCell ref="C61:T61"/>
    <mergeCell ref="I39:V39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I37:V37"/>
    <mergeCell ref="I16:V16"/>
    <mergeCell ref="E7:I7"/>
    <mergeCell ref="E9:I9"/>
    <mergeCell ref="B1:V1"/>
    <mergeCell ref="B2:V2"/>
    <mergeCell ref="I12:V12"/>
    <mergeCell ref="I14:V14"/>
    <mergeCell ref="B3:V3"/>
  </mergeCells>
  <dataValidations count="6">
    <dataValidation type="whole" allowBlank="1" showInputMessage="1" showErrorMessage="1" error="ATTENZIONE: già scelta l’opzione A.2 o inserito un valore diverso da 0 o 1" prompt="Si può inserire 1 solo se non è stato già inserito per l’opzione A.2" sqref="T54" xr:uid="{00000000-0002-0000-1200-000001000000}">
      <formula1>0</formula1>
      <formula2>IF(OR(T57=1),0,1)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58 R65" xr:uid="{00000000-0002-0000-1200-000002000000}">
      <formula1>0</formula1>
      <formula2>IF(OR(R55=1),0,1)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62" xr:uid="{00000000-0002-0000-1200-000004000000}">
      <formula1>0</formula1>
      <formula2>IF(OR(R65=1),0,1)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65" xr:uid="{00000000-0002-0000-1200-000005000000}">
      <formula1>10</formula1>
      <formula2>IF(R65=1,19,10)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62" xr:uid="{00000000-0002-0000-1200-000006000000}">
      <formula1>0</formula1>
      <formula2>IF(R62=1,9,0)</formula2>
    </dataValidation>
    <dataValidation type="whole" allowBlank="1" showInputMessage="1" showErrorMessage="1" error="ATTENZIONE: già scelta l’opzione A.1 o inserito un valore diverso da 0 o 1" prompt="Si può inserire 1 solo se non è stato già inserito per l’opzione A.1" sqref="T57" xr:uid="{E9696275-F540-4855-A2BA-9135C83B4283}">
      <formula1>0</formula1>
      <formula2>IF(OR(T54=1),0,1)</formula2>
    </dataValidation>
  </dataValidations>
  <hyperlinks>
    <hyperlink ref="V6" location="'ELENCO TABELLE'!A1" display="Torna all'Elenco Tabelle" xr:uid="{00000000-0004-0000-12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73" max="16383" man="1"/>
    <brk id="151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39937" r:id="rId4">
          <objectPr defaultSize="0" autoPict="0" r:id="rId5">
            <anchor moveWithCells="1" sizeWithCells="1">
              <from>
                <xdr:col>12</xdr:col>
                <xdr:colOff>57150</xdr:colOff>
                <xdr:row>151</xdr:row>
                <xdr:rowOff>152400</xdr:rowOff>
              </from>
              <to>
                <xdr:col>14</xdr:col>
                <xdr:colOff>85725</xdr:colOff>
                <xdr:row>155</xdr:row>
                <xdr:rowOff>161925</xdr:rowOff>
              </to>
            </anchor>
          </objectPr>
        </oleObject>
      </mc:Choice>
      <mc:Fallback>
        <oleObject progId="Word.Picture.8" shapeId="39937" r:id="rId4"/>
      </mc:Fallback>
    </mc:AlternateContent>
    <mc:AlternateContent xmlns:mc="http://schemas.openxmlformats.org/markup-compatibility/2006">
      <mc:Choice Requires="x14">
        <oleObject progId="Word.Picture.8" shapeId="39938" r:id="rId6">
          <objectPr defaultSize="0" autoPict="0" r:id="rId5">
            <anchor moveWithCells="1" sizeWithCells="1">
              <from>
                <xdr:col>12</xdr:col>
                <xdr:colOff>57150</xdr:colOff>
                <xdr:row>151</xdr:row>
                <xdr:rowOff>152400</xdr:rowOff>
              </from>
              <to>
                <xdr:col>14</xdr:col>
                <xdr:colOff>85725</xdr:colOff>
                <xdr:row>155</xdr:row>
                <xdr:rowOff>161925</xdr:rowOff>
              </to>
            </anchor>
          </objectPr>
        </oleObject>
      </mc:Choice>
      <mc:Fallback>
        <oleObject progId="Word.Picture.8" shapeId="39938" r:id="rId6"/>
      </mc:Fallback>
    </mc:AlternateContent>
    <mc:AlternateContent xmlns:mc="http://schemas.openxmlformats.org/markup-compatibility/2006">
      <mc:Choice Requires="x14">
        <oleObject progId="Word.Picture.8" shapeId="39939" r:id="rId7">
          <objectPr defaultSize="0" autoPict="0" r:id="rId5">
            <anchor moveWithCells="1" sizeWithCells="1">
              <from>
                <xdr:col>12</xdr:col>
                <xdr:colOff>57150</xdr:colOff>
                <xdr:row>151</xdr:row>
                <xdr:rowOff>152400</xdr:rowOff>
              </from>
              <to>
                <xdr:col>14</xdr:col>
                <xdr:colOff>85725</xdr:colOff>
                <xdr:row>155</xdr:row>
                <xdr:rowOff>161925</xdr:rowOff>
              </to>
            </anchor>
          </objectPr>
        </oleObject>
      </mc:Choice>
      <mc:Fallback>
        <oleObject progId="Word.Picture.8" shapeId="39939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35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23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41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38" t="s">
        <v>42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7"/>
    </row>
    <row r="4" spans="1:23" s="42" customFormat="1" x14ac:dyDescent="0.25">
      <c r="A4" s="39"/>
      <c r="B4" s="40" t="s">
        <v>44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1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149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26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f>+V45/3</f>
        <v>150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73" t="s">
        <v>0</v>
      </c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5">
        <f>+V45-V47</f>
        <v>300</v>
      </c>
      <c r="W49" s="37"/>
    </row>
    <row r="50" spans="1:23" x14ac:dyDescent="0.25">
      <c r="A50" s="35"/>
      <c r="W50" s="37"/>
    </row>
    <row r="51" spans="1:23" x14ac:dyDescent="0.25">
      <c r="A51" s="35"/>
      <c r="W51" s="37"/>
    </row>
    <row r="52" spans="1:23" ht="16.5" customHeight="1" x14ac:dyDescent="0.25">
      <c r="A52" s="35"/>
      <c r="B52" s="76" t="s">
        <v>28</v>
      </c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37"/>
    </row>
    <row r="53" spans="1:23" ht="5.25" customHeight="1" x14ac:dyDescent="0.25">
      <c r="A53" s="35"/>
      <c r="C53" s="43"/>
      <c r="V53" s="44"/>
      <c r="W53" s="37"/>
    </row>
    <row r="54" spans="1:23" x14ac:dyDescent="0.25">
      <c r="A54" s="35"/>
      <c r="B54" s="77" t="s">
        <v>36</v>
      </c>
      <c r="W54" s="37"/>
    </row>
    <row r="55" spans="1:23" ht="5.25" customHeight="1" x14ac:dyDescent="0.25">
      <c r="A55" s="35"/>
      <c r="C55" s="43"/>
      <c r="V55" s="44"/>
      <c r="W55" s="37"/>
    </row>
    <row r="56" spans="1:23" ht="16.5" customHeight="1" x14ac:dyDescent="0.25">
      <c r="A56" s="35"/>
      <c r="B56" s="78" t="s">
        <v>32</v>
      </c>
      <c r="C56" s="43" t="s">
        <v>146</v>
      </c>
      <c r="T56" s="79"/>
      <c r="V56" s="80">
        <f>IF(T56=1,+V$49*20%,0)</f>
        <v>0</v>
      </c>
      <c r="W56" s="37"/>
    </row>
    <row r="57" spans="1:23" ht="13.5" customHeight="1" x14ac:dyDescent="0.25">
      <c r="A57" s="35"/>
      <c r="C57" s="81" t="s">
        <v>190</v>
      </c>
      <c r="V57" s="44"/>
      <c r="W57" s="37"/>
    </row>
    <row r="58" spans="1:23" ht="5.25" customHeight="1" x14ac:dyDescent="0.25">
      <c r="A58" s="35"/>
      <c r="B58" s="63"/>
      <c r="C58" s="64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5"/>
      <c r="W58" s="37"/>
    </row>
    <row r="59" spans="1:23" s="83" customFormat="1" ht="16.5" customHeight="1" x14ac:dyDescent="0.25">
      <c r="A59" s="82"/>
      <c r="B59" s="78" t="s">
        <v>33</v>
      </c>
      <c r="C59" s="43" t="s">
        <v>29</v>
      </c>
      <c r="W59" s="84"/>
    </row>
    <row r="60" spans="1:23" ht="13.5" customHeight="1" x14ac:dyDescent="0.25">
      <c r="A60" s="35"/>
      <c r="C60" s="81" t="s">
        <v>37</v>
      </c>
      <c r="V60" s="44"/>
      <c r="W60" s="37"/>
    </row>
    <row r="61" spans="1:23" s="83" customFormat="1" ht="16.5" customHeight="1" x14ac:dyDescent="0.25">
      <c r="A61" s="82"/>
      <c r="B61" s="85" t="s">
        <v>34</v>
      </c>
      <c r="C61" s="86" t="s">
        <v>30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W61" s="84"/>
    </row>
    <row r="62" spans="1:23" s="83" customFormat="1" ht="16.5" customHeight="1" x14ac:dyDescent="0.25">
      <c r="A62" s="82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T62" s="79"/>
      <c r="V62" s="80">
        <f>IF(T62=1,+V$49*25%,0)</f>
        <v>0</v>
      </c>
      <c r="W62" s="84"/>
    </row>
    <row r="63" spans="1:23" s="83" customFormat="1" ht="16.5" customHeight="1" x14ac:dyDescent="0.25">
      <c r="A63" s="82"/>
      <c r="B63" s="85" t="s">
        <v>35</v>
      </c>
      <c r="C63" s="86" t="s">
        <v>260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T63" s="46"/>
      <c r="V63" s="44"/>
      <c r="W63" s="84"/>
    </row>
    <row r="64" spans="1:23" s="83" customFormat="1" ht="16.5" customHeight="1" x14ac:dyDescent="0.25">
      <c r="A64" s="82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T64" s="34"/>
      <c r="V64" s="44"/>
      <c r="W64" s="84"/>
    </row>
    <row r="65" spans="1:27" s="83" customFormat="1" ht="16.5" customHeight="1" x14ac:dyDescent="0.25">
      <c r="A65" s="82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T65" s="79"/>
      <c r="V65" s="80">
        <f>IF(T65=1,+V$49*15%,0)</f>
        <v>0</v>
      </c>
      <c r="W65" s="84"/>
    </row>
    <row r="66" spans="1:27" ht="13.5" customHeight="1" x14ac:dyDescent="0.25">
      <c r="A66" s="35"/>
      <c r="C66" s="81" t="s">
        <v>249</v>
      </c>
      <c r="V66" s="44"/>
      <c r="W66" s="37"/>
    </row>
    <row r="67" spans="1:27" ht="5.25" customHeight="1" x14ac:dyDescent="0.25">
      <c r="A67" s="35"/>
      <c r="B67" s="63"/>
      <c r="C67" s="64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5"/>
      <c r="W67" s="37"/>
    </row>
    <row r="68" spans="1:27" s="83" customFormat="1" ht="18" customHeight="1" x14ac:dyDescent="0.25">
      <c r="A68" s="82"/>
      <c r="B68" s="78" t="s">
        <v>38</v>
      </c>
      <c r="C68" s="43" t="s">
        <v>31</v>
      </c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T68" s="34"/>
      <c r="V68" s="44"/>
      <c r="W68" s="84"/>
    </row>
    <row r="69" spans="1:27" ht="26.25" customHeight="1" x14ac:dyDescent="0.25">
      <c r="A69" s="35"/>
      <c r="C69" s="89" t="s">
        <v>307</v>
      </c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V69" s="44"/>
      <c r="W69" s="37"/>
      <c r="Y69" s="83"/>
    </row>
    <row r="70" spans="1:27" s="83" customFormat="1" ht="18" customHeight="1" x14ac:dyDescent="0.25">
      <c r="A70" s="82"/>
      <c r="B70" s="85" t="s">
        <v>39</v>
      </c>
      <c r="C70" s="86" t="s">
        <v>153</v>
      </c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90"/>
      <c r="T70" s="79"/>
      <c r="V70" s="80">
        <f>IF(AND(R70=1,T70&lt;10,T70&gt;0),+V49*30%*T70,0)</f>
        <v>0</v>
      </c>
      <c r="W70" s="84"/>
      <c r="Z70" s="91"/>
      <c r="AA70" s="43"/>
    </row>
    <row r="71" spans="1:27" ht="13.5" customHeight="1" x14ac:dyDescent="0.25">
      <c r="A71" s="35"/>
      <c r="C71" s="81" t="s">
        <v>198</v>
      </c>
      <c r="V71" s="44"/>
      <c r="W71" s="37"/>
      <c r="Y71" s="83"/>
      <c r="AA71" s="46"/>
    </row>
    <row r="72" spans="1:27" ht="5.25" customHeight="1" x14ac:dyDescent="0.25">
      <c r="A72" s="35"/>
      <c r="C72" s="43"/>
      <c r="V72" s="44"/>
      <c r="W72" s="37"/>
      <c r="Y72" s="83"/>
    </row>
    <row r="73" spans="1:27" s="83" customFormat="1" ht="18" customHeight="1" x14ac:dyDescent="0.25">
      <c r="A73" s="82"/>
      <c r="B73" s="85" t="s">
        <v>40</v>
      </c>
      <c r="C73" s="86" t="s">
        <v>152</v>
      </c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90"/>
      <c r="T73" s="79"/>
      <c r="V73" s="80">
        <f>IF(AND(R73=1,T73&lt;20,T73&gt;9),+V49*20%*T73,0)</f>
        <v>0</v>
      </c>
      <c r="W73" s="84"/>
      <c r="AA73" s="43"/>
    </row>
    <row r="74" spans="1:27" ht="13.5" customHeight="1" x14ac:dyDescent="0.25">
      <c r="A74" s="35"/>
      <c r="C74" s="81" t="s">
        <v>197</v>
      </c>
      <c r="V74" s="44"/>
      <c r="W74" s="37"/>
      <c r="Y74" s="83"/>
    </row>
    <row r="75" spans="1:27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7" s="83" customFormat="1" ht="18" customHeight="1" x14ac:dyDescent="0.25">
      <c r="A76" s="82"/>
      <c r="C76" s="92" t="s">
        <v>43</v>
      </c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3">
        <f>+V49+V56+V62+V65+V70+V73</f>
        <v>300</v>
      </c>
      <c r="W76" s="84"/>
      <c r="Z76" s="91"/>
      <c r="AA76" s="94"/>
    </row>
    <row r="77" spans="1:27" ht="5.25" customHeight="1" x14ac:dyDescent="0.25">
      <c r="A77" s="35"/>
      <c r="C77" s="43"/>
      <c r="V77" s="44"/>
      <c r="W77" s="37"/>
    </row>
    <row r="78" spans="1:27" s="83" customFormat="1" ht="27" customHeight="1" x14ac:dyDescent="0.25">
      <c r="A78" s="82"/>
      <c r="B78" s="95" t="s">
        <v>60</v>
      </c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84"/>
      <c r="AA78" s="46"/>
    </row>
    <row r="79" spans="1:27" ht="5.25" customHeight="1" thickBot="1" x14ac:dyDescent="0.3">
      <c r="A79" s="35"/>
      <c r="C79" s="43"/>
      <c r="V79" s="44"/>
      <c r="W79" s="37"/>
    </row>
    <row r="80" spans="1:27" s="83" customFormat="1" ht="18" customHeight="1" thickBot="1" x14ac:dyDescent="0.3">
      <c r="A80" s="82"/>
      <c r="C80" s="92" t="s">
        <v>66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7">
        <f>IF(V49+V56+V62+V65&gt;567.33,567.33+V70+V73,V49+V56+V62+V65+V70+V73)</f>
        <v>300</v>
      </c>
      <c r="W80" s="84"/>
      <c r="Y80" s="98"/>
      <c r="AA80" s="43"/>
    </row>
    <row r="81" spans="1:23" ht="13.5" customHeight="1" x14ac:dyDescent="0.25">
      <c r="A81" s="35"/>
      <c r="C81" s="81"/>
      <c r="V81" s="44"/>
      <c r="W81" s="37"/>
    </row>
    <row r="82" spans="1:23" ht="5.25" customHeight="1" x14ac:dyDescent="0.25">
      <c r="A82" s="35"/>
      <c r="B82" s="63"/>
      <c r="C82" s="64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5"/>
      <c r="W82" s="37"/>
    </row>
    <row r="83" spans="1:23" s="100" customFormat="1" ht="6" customHeight="1" x14ac:dyDescent="0.2">
      <c r="A83" s="99"/>
      <c r="W83" s="101"/>
    </row>
    <row r="84" spans="1:23" s="100" customFormat="1" ht="18" customHeight="1" x14ac:dyDescent="0.2">
      <c r="A84" s="99"/>
      <c r="C84" s="92" t="s">
        <v>61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102"/>
      <c r="W84" s="101"/>
    </row>
    <row r="85" spans="1:23" s="83" customFormat="1" ht="12.75" customHeight="1" x14ac:dyDescent="0.25">
      <c r="A85" s="103"/>
      <c r="B85" s="104"/>
      <c r="C85" s="105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6"/>
    </row>
    <row r="86" spans="1:23" ht="18.75" x14ac:dyDescent="0.3">
      <c r="A86" s="31"/>
      <c r="B86" s="32" t="s">
        <v>199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3"/>
    </row>
    <row r="87" spans="1:23" x14ac:dyDescent="0.25">
      <c r="A87" s="35"/>
      <c r="B87" s="107" t="s">
        <v>206</v>
      </c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37"/>
    </row>
    <row r="88" spans="1:23" x14ac:dyDescent="0.25">
      <c r="A88" s="35"/>
      <c r="W88" s="37"/>
    </row>
    <row r="89" spans="1:23" x14ac:dyDescent="0.25">
      <c r="A89" s="35"/>
      <c r="B89" s="34" t="s">
        <v>200</v>
      </c>
      <c r="G89" s="108">
        <f>I27</f>
        <v>0</v>
      </c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W89" s="37"/>
    </row>
    <row r="90" spans="1:23" x14ac:dyDescent="0.25">
      <c r="A90" s="35"/>
      <c r="W90" s="37"/>
    </row>
    <row r="91" spans="1:23" x14ac:dyDescent="0.25">
      <c r="A91" s="35"/>
      <c r="B91" s="34" t="s">
        <v>201</v>
      </c>
      <c r="F91" s="34">
        <v>1</v>
      </c>
      <c r="G91" s="108">
        <f>I13</f>
        <v>0</v>
      </c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W91" s="37"/>
    </row>
    <row r="92" spans="1:23" ht="5.25" customHeight="1" x14ac:dyDescent="0.25">
      <c r="A92" s="35"/>
      <c r="W92" s="37"/>
    </row>
    <row r="93" spans="1:23" x14ac:dyDescent="0.25">
      <c r="A93" s="35"/>
      <c r="F93" s="34">
        <v>2</v>
      </c>
      <c r="G93" s="108">
        <f>I15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3" ht="5.25" customHeight="1" x14ac:dyDescent="0.25">
      <c r="A94" s="35"/>
      <c r="W94" s="37"/>
    </row>
    <row r="95" spans="1:23" x14ac:dyDescent="0.25">
      <c r="A95" s="35"/>
      <c r="F95" s="34">
        <v>3</v>
      </c>
      <c r="G95" s="108">
        <f>I17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3" ht="5.25" customHeight="1" x14ac:dyDescent="0.25">
      <c r="A96" s="35"/>
      <c r="W96" s="37"/>
    </row>
    <row r="97" spans="1:23" x14ac:dyDescent="0.25">
      <c r="A97" s="35"/>
      <c r="F97" s="34">
        <v>4</v>
      </c>
      <c r="G97" s="108">
        <f>+I19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5</v>
      </c>
      <c r="G99" s="108">
        <f>+I21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6</v>
      </c>
      <c r="G101" s="108">
        <f>+I23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x14ac:dyDescent="0.25">
      <c r="A102" s="35"/>
      <c r="W102" s="37"/>
    </row>
    <row r="103" spans="1:23" x14ac:dyDescent="0.25">
      <c r="A103" s="35"/>
      <c r="B103" s="34" t="s">
        <v>202</v>
      </c>
      <c r="W103" s="37"/>
    </row>
    <row r="104" spans="1:23" ht="5.25" customHeight="1" x14ac:dyDescent="0.25">
      <c r="A104" s="35"/>
      <c r="C104" s="43"/>
      <c r="V104" s="44"/>
      <c r="W104" s="37"/>
    </row>
    <row r="105" spans="1:23" x14ac:dyDescent="0.25">
      <c r="A105" s="35"/>
      <c r="B105" s="34" t="s">
        <v>203</v>
      </c>
      <c r="E105" s="46" t="str">
        <f>+B8</f>
        <v>RG NR</v>
      </c>
      <c r="G105" s="111">
        <f>+E8</f>
        <v>0</v>
      </c>
      <c r="H105" s="109"/>
      <c r="I105" s="109"/>
      <c r="J105" s="109"/>
      <c r="K105" s="110"/>
      <c r="M105" s="46" t="str">
        <f>+B10</f>
        <v>RG GIP/GUP</v>
      </c>
      <c r="P105" s="111">
        <f>+E10</f>
        <v>0</v>
      </c>
      <c r="Q105" s="109"/>
      <c r="R105" s="109"/>
      <c r="S105" s="109"/>
      <c r="T105" s="110"/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34" t="s">
        <v>204</v>
      </c>
      <c r="K107" s="52"/>
      <c r="L107" s="53"/>
      <c r="M107" s="54"/>
      <c r="O107" s="34" t="s">
        <v>205</v>
      </c>
      <c r="R107" s="52"/>
      <c r="S107" s="53"/>
      <c r="T107" s="53"/>
      <c r="U107" s="53"/>
      <c r="V107" s="54"/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258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256</v>
      </c>
      <c r="R111" s="112"/>
      <c r="S111" s="113"/>
      <c r="T111" s="113"/>
      <c r="U111" s="114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257</v>
      </c>
      <c r="R113" s="112"/>
      <c r="S113" s="53"/>
      <c r="T113" s="53"/>
      <c r="U113" s="54"/>
      <c r="W113" s="37"/>
    </row>
    <row r="114" spans="1:23" ht="5.25" customHeight="1" x14ac:dyDescent="0.25">
      <c r="A114" s="35"/>
      <c r="C114" s="43"/>
      <c r="E114" s="115"/>
      <c r="F114" s="115"/>
      <c r="G114" s="115"/>
      <c r="H114" s="115"/>
      <c r="V114" s="44"/>
      <c r="W114" s="37"/>
    </row>
    <row r="115" spans="1:23" x14ac:dyDescent="0.25">
      <c r="A115" s="35"/>
      <c r="B115" s="34" t="s">
        <v>253</v>
      </c>
      <c r="D115" s="47"/>
      <c r="E115" s="48"/>
      <c r="F115" s="48"/>
      <c r="G115" s="49"/>
      <c r="W115" s="37"/>
    </row>
    <row r="116" spans="1:23" x14ac:dyDescent="0.25">
      <c r="A116" s="35"/>
      <c r="W116" s="37"/>
    </row>
    <row r="117" spans="1:23" x14ac:dyDescent="0.25">
      <c r="A117" s="35"/>
      <c r="B117" s="38" t="s">
        <v>99</v>
      </c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</row>
    <row r="118" spans="1:23" x14ac:dyDescent="0.25">
      <c r="A118" s="35"/>
      <c r="W118" s="37"/>
    </row>
    <row r="119" spans="1:23" ht="32.25" customHeight="1" x14ac:dyDescent="0.25">
      <c r="A119" s="35"/>
      <c r="B119" s="86" t="s">
        <v>207</v>
      </c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116" t="s">
        <v>208</v>
      </c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100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x14ac:dyDescent="0.25">
      <c r="A125" s="35"/>
      <c r="B125" s="116" t="s">
        <v>210</v>
      </c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211</v>
      </c>
      <c r="G127" s="117">
        <f>+V80</f>
        <v>300</v>
      </c>
      <c r="H127" s="118"/>
      <c r="I127" s="118"/>
      <c r="J127" s="118"/>
      <c r="K127" s="119"/>
      <c r="L127" s="34" t="s">
        <v>215</v>
      </c>
      <c r="W127" s="37"/>
    </row>
    <row r="128" spans="1:23" ht="5.25" customHeight="1" x14ac:dyDescent="0.25">
      <c r="A128" s="35"/>
      <c r="C128" s="43"/>
      <c r="V128" s="44"/>
      <c r="W128" s="37"/>
    </row>
    <row r="129" spans="1:23" x14ac:dyDescent="0.25">
      <c r="A129" s="35"/>
      <c r="B129" s="116" t="s">
        <v>212</v>
      </c>
      <c r="G129" s="120"/>
      <c r="H129" s="121"/>
      <c r="I129" s="121"/>
      <c r="J129" s="121"/>
      <c r="K129" s="122"/>
      <c r="L129" s="34" t="s">
        <v>214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209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212</v>
      </c>
      <c r="G133" s="117">
        <f>+V84</f>
        <v>0</v>
      </c>
      <c r="H133" s="118"/>
      <c r="I133" s="118"/>
      <c r="J133" s="118"/>
      <c r="K133" s="119"/>
      <c r="L133" s="34" t="s">
        <v>213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/>
      <c r="W135" s="37"/>
    </row>
    <row r="136" spans="1:23" x14ac:dyDescent="0.25">
      <c r="A136" s="35"/>
      <c r="B136" s="116" t="s">
        <v>216</v>
      </c>
      <c r="D136" s="123"/>
      <c r="E136" s="124"/>
      <c r="F136" s="124"/>
      <c r="G136" s="125"/>
      <c r="W136" s="37"/>
    </row>
    <row r="137" spans="1:23" x14ac:dyDescent="0.25">
      <c r="A137" s="35"/>
      <c r="B137" s="116"/>
      <c r="R137" s="126"/>
      <c r="S137" s="126"/>
      <c r="T137" s="126"/>
      <c r="U137" s="126"/>
      <c r="V137" s="126"/>
      <c r="W137" s="37"/>
    </row>
    <row r="138" spans="1:23" x14ac:dyDescent="0.25">
      <c r="A138" s="35"/>
      <c r="B138" s="116"/>
      <c r="R138" s="127" t="s">
        <v>217</v>
      </c>
      <c r="S138" s="127"/>
      <c r="T138" s="127"/>
      <c r="U138" s="127"/>
      <c r="V138" s="127"/>
      <c r="W138" s="37"/>
    </row>
    <row r="139" spans="1:23" x14ac:dyDescent="0.25">
      <c r="A139" s="35"/>
      <c r="B139" s="116"/>
      <c r="W139" s="37"/>
    </row>
    <row r="140" spans="1:23" ht="5.25" customHeight="1" x14ac:dyDescent="0.25">
      <c r="A140" s="35"/>
      <c r="B140" s="63"/>
      <c r="C140" s="64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5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46" t="s">
        <v>218</v>
      </c>
      <c r="C142" s="46"/>
      <c r="D142" s="128" t="s">
        <v>219</v>
      </c>
      <c r="W142" s="37"/>
    </row>
    <row r="143" spans="1:23" x14ac:dyDescent="0.25">
      <c r="A143" s="35"/>
      <c r="D143" s="128" t="s">
        <v>220</v>
      </c>
      <c r="W143" s="37"/>
    </row>
    <row r="144" spans="1:23" x14ac:dyDescent="0.25">
      <c r="A144" s="35"/>
      <c r="D144" s="128" t="s">
        <v>221</v>
      </c>
      <c r="W144" s="37"/>
    </row>
    <row r="145" spans="1:23" x14ac:dyDescent="0.25">
      <c r="A145" s="35"/>
      <c r="D145" s="128" t="s">
        <v>222</v>
      </c>
      <c r="W145" s="37"/>
    </row>
    <row r="146" spans="1:23" x14ac:dyDescent="0.25">
      <c r="A146" s="35"/>
      <c r="D146" s="128" t="s">
        <v>223</v>
      </c>
      <c r="W146" s="37"/>
    </row>
    <row r="147" spans="1:23" x14ac:dyDescent="0.25">
      <c r="A147" s="35"/>
      <c r="D147" s="128"/>
      <c r="W147" s="37"/>
    </row>
    <row r="148" spans="1:23" x14ac:dyDescent="0.25">
      <c r="A148" s="35"/>
      <c r="B148" s="129" t="s">
        <v>50</v>
      </c>
      <c r="T148" s="50"/>
      <c r="U148" s="50"/>
      <c r="V148" s="50"/>
      <c r="W148" s="37"/>
    </row>
    <row r="149" spans="1:23" x14ac:dyDescent="0.25">
      <c r="A149" s="35"/>
      <c r="B149" s="130" t="s">
        <v>48</v>
      </c>
      <c r="G149" s="108">
        <f>+G89</f>
        <v>0</v>
      </c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10"/>
      <c r="W149" s="37"/>
    </row>
    <row r="150" spans="1:23" ht="6" customHeight="1" x14ac:dyDescent="0.25">
      <c r="A150" s="35"/>
      <c r="B150" s="13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V150" s="50"/>
      <c r="W150" s="37"/>
    </row>
    <row r="151" spans="1:23" x14ac:dyDescent="0.25">
      <c r="A151" s="35"/>
      <c r="B151" s="130" t="s">
        <v>47</v>
      </c>
      <c r="G151" s="108">
        <f>+I29</f>
        <v>0</v>
      </c>
      <c r="H151" s="109"/>
      <c r="I151" s="109"/>
      <c r="J151" s="109"/>
      <c r="K151" s="109"/>
      <c r="L151" s="109"/>
      <c r="M151" s="109"/>
      <c r="N151" s="110"/>
      <c r="O151" s="50"/>
      <c r="P151" s="50"/>
      <c r="Q151" s="50"/>
      <c r="R151" s="50"/>
      <c r="S151" s="50"/>
      <c r="V151" s="50"/>
      <c r="W151" s="37"/>
    </row>
    <row r="152" spans="1:23" ht="6" customHeight="1" x14ac:dyDescent="0.25">
      <c r="A152" s="35"/>
      <c r="B152" s="13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V152" s="50"/>
      <c r="W152" s="37"/>
    </row>
    <row r="153" spans="1:23" x14ac:dyDescent="0.25">
      <c r="A153" s="35"/>
      <c r="B153" s="130" t="s">
        <v>51</v>
      </c>
      <c r="G153" s="111">
        <f>I31</f>
        <v>0</v>
      </c>
      <c r="H153" s="109"/>
      <c r="I153" s="109"/>
      <c r="J153" s="109"/>
      <c r="K153" s="109"/>
      <c r="L153" s="109"/>
      <c r="M153" s="109"/>
      <c r="N153" s="110"/>
      <c r="O153" s="50"/>
      <c r="P153" s="50"/>
      <c r="Q153" s="50"/>
      <c r="R153" s="50"/>
      <c r="S153" s="50"/>
      <c r="V153" s="5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52</v>
      </c>
      <c r="G155" s="108">
        <f>+I33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V155" s="50"/>
      <c r="W155" s="37"/>
    </row>
    <row r="156" spans="1:23" x14ac:dyDescent="0.25">
      <c r="A156" s="35"/>
      <c r="B156" s="130"/>
      <c r="G156" s="59" t="s">
        <v>53</v>
      </c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ht="6" customHeight="1" x14ac:dyDescent="0.25">
      <c r="A157" s="35"/>
      <c r="B157" s="13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V157" s="50"/>
      <c r="W157" s="37"/>
    </row>
    <row r="158" spans="1:23" x14ac:dyDescent="0.25">
      <c r="A158" s="35"/>
      <c r="B158" s="130" t="s">
        <v>54</v>
      </c>
      <c r="G158" s="131">
        <f>+I36</f>
        <v>0</v>
      </c>
      <c r="H158" s="132"/>
      <c r="I158" s="132"/>
      <c r="J158" s="133"/>
      <c r="K158" s="50"/>
      <c r="L158" s="131">
        <f>+N36</f>
        <v>0</v>
      </c>
      <c r="M158" s="132"/>
      <c r="N158" s="132"/>
      <c r="O158" s="133"/>
      <c r="P158" s="50"/>
      <c r="Q158" s="50"/>
      <c r="R158" s="50"/>
      <c r="S158" s="50"/>
      <c r="V158" s="5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55</v>
      </c>
      <c r="G160" s="108">
        <f>I38</f>
        <v>0</v>
      </c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1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56</v>
      </c>
      <c r="G162" s="108">
        <f>+I40</f>
        <v>0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10"/>
      <c r="V162" s="50"/>
      <c r="W162" s="37"/>
    </row>
    <row r="163" spans="1:23" ht="12.75" customHeight="1" x14ac:dyDescent="0.25">
      <c r="A163" s="134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35"/>
    </row>
    <row r="164" spans="1:23" x14ac:dyDescent="0.25">
      <c r="A164" s="31"/>
      <c r="B164" s="136"/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33"/>
    </row>
    <row r="165" spans="1:23" x14ac:dyDescent="0.25">
      <c r="A165" s="35"/>
      <c r="B165" s="46" t="str">
        <f>+E105</f>
        <v>RG NR</v>
      </c>
      <c r="E165" s="108">
        <f>+G105</f>
        <v>0</v>
      </c>
      <c r="F165" s="109"/>
      <c r="G165" s="109"/>
      <c r="H165" s="109"/>
      <c r="I165" s="110"/>
      <c r="W165" s="37"/>
    </row>
    <row r="166" spans="1:23" ht="5.25" customHeight="1" x14ac:dyDescent="0.25">
      <c r="A166" s="35"/>
      <c r="C166" s="43"/>
      <c r="V166" s="44"/>
      <c r="W166" s="37"/>
    </row>
    <row r="167" spans="1:23" x14ac:dyDescent="0.25">
      <c r="A167" s="35"/>
      <c r="B167" s="46" t="str">
        <f>+M105</f>
        <v>RG GIP/GUP</v>
      </c>
      <c r="E167" s="108">
        <f>+P105</f>
        <v>0</v>
      </c>
      <c r="F167" s="109"/>
      <c r="G167" s="109"/>
      <c r="H167" s="109"/>
      <c r="I167" s="110"/>
      <c r="W167" s="37"/>
    </row>
    <row r="168" spans="1:23" x14ac:dyDescent="0.25">
      <c r="A168" s="3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ht="17.25" x14ac:dyDescent="0.3">
      <c r="A170" s="35"/>
      <c r="H170" s="137" t="s">
        <v>224</v>
      </c>
      <c r="J170" s="137"/>
      <c r="K170" s="137"/>
      <c r="L170" s="137"/>
      <c r="M170" s="137"/>
      <c r="N170" s="137"/>
      <c r="O170" s="137"/>
      <c r="P170" s="137"/>
      <c r="Q170" s="108">
        <f>K107</f>
        <v>0</v>
      </c>
      <c r="R170" s="109"/>
      <c r="S170" s="110"/>
      <c r="W170" s="37"/>
    </row>
    <row r="171" spans="1:23" x14ac:dyDescent="0.25">
      <c r="A171" s="35"/>
      <c r="W171" s="37"/>
    </row>
    <row r="172" spans="1:23" x14ac:dyDescent="0.25">
      <c r="A172" s="35"/>
      <c r="B172" s="76" t="s">
        <v>225</v>
      </c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37"/>
    </row>
    <row r="173" spans="1:23" x14ac:dyDescent="0.25">
      <c r="A173" s="35"/>
      <c r="W173" s="37"/>
    </row>
    <row r="174" spans="1:23" x14ac:dyDescent="0.25">
      <c r="A174" s="35"/>
      <c r="B174" s="34" t="s">
        <v>226</v>
      </c>
      <c r="E174" s="108">
        <f>R107</f>
        <v>0</v>
      </c>
      <c r="F174" s="109"/>
      <c r="G174" s="109"/>
      <c r="H174" s="109"/>
      <c r="I174" s="109"/>
      <c r="J174" s="109"/>
      <c r="K174" s="109"/>
      <c r="L174" s="109"/>
      <c r="M174" s="109"/>
      <c r="N174" s="110"/>
      <c r="W174" s="37"/>
    </row>
    <row r="175" spans="1:23" x14ac:dyDescent="0.25">
      <c r="A175" s="35"/>
      <c r="W175" s="37"/>
    </row>
    <row r="176" spans="1:23" x14ac:dyDescent="0.25">
      <c r="A176" s="35"/>
      <c r="B176" s="34" t="s">
        <v>234</v>
      </c>
      <c r="P176" s="108">
        <f>G89</f>
        <v>0</v>
      </c>
      <c r="Q176" s="109"/>
      <c r="R176" s="109"/>
      <c r="S176" s="109"/>
      <c r="T176" s="109"/>
      <c r="U176" s="109"/>
      <c r="V176" s="110"/>
      <c r="W176" s="37"/>
    </row>
    <row r="177" spans="1:23" ht="6" customHeight="1" x14ac:dyDescent="0.25">
      <c r="A177" s="35"/>
      <c r="B177" s="13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37"/>
    </row>
    <row r="178" spans="1:23" x14ac:dyDescent="0.25">
      <c r="A178" s="35"/>
      <c r="B178" s="34" t="s">
        <v>228</v>
      </c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>
        <v>1</v>
      </c>
      <c r="C180" s="111">
        <f>+G91</f>
        <v>0</v>
      </c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10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>
        <v>2</v>
      </c>
      <c r="C182" s="111">
        <f>+G93</f>
        <v>0</v>
      </c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3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4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5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6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 t="s">
        <v>229</v>
      </c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116" t="s">
        <v>230</v>
      </c>
      <c r="W194" s="37"/>
    </row>
    <row r="195" spans="1:23" x14ac:dyDescent="0.25">
      <c r="A195" s="35"/>
      <c r="B195" s="116" t="s">
        <v>231</v>
      </c>
      <c r="W195" s="37"/>
    </row>
    <row r="196" spans="1:23" x14ac:dyDescent="0.25">
      <c r="A196" s="35"/>
      <c r="B196" s="86" t="s">
        <v>232</v>
      </c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W196" s="37"/>
    </row>
    <row r="197" spans="1:23" x14ac:dyDescent="0.25">
      <c r="A197" s="35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W197" s="37"/>
    </row>
    <row r="198" spans="1:23" x14ac:dyDescent="0.25">
      <c r="A198" s="35"/>
      <c r="B198" s="138"/>
      <c r="W198" s="37"/>
    </row>
    <row r="199" spans="1:23" x14ac:dyDescent="0.25">
      <c r="A199" s="35"/>
      <c r="B199" s="38" t="s">
        <v>240</v>
      </c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7"/>
    </row>
    <row r="200" spans="1:23" x14ac:dyDescent="0.25">
      <c r="A200" s="35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37"/>
    </row>
    <row r="201" spans="1:23" x14ac:dyDescent="0.25">
      <c r="A201" s="35"/>
      <c r="B201" s="138" t="s">
        <v>233</v>
      </c>
      <c r="C201" s="138"/>
      <c r="D201" s="108">
        <f>G89</f>
        <v>0</v>
      </c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10"/>
      <c r="Q201" s="138"/>
      <c r="R201" s="138"/>
      <c r="S201" s="138"/>
      <c r="T201" s="138"/>
      <c r="U201" s="138"/>
      <c r="V201" s="138"/>
      <c r="W201" s="37"/>
    </row>
    <row r="202" spans="1:23" ht="6" customHeight="1" x14ac:dyDescent="0.25">
      <c r="A202" s="35"/>
      <c r="B202" s="13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37"/>
    </row>
    <row r="203" spans="1:23" ht="22.5" customHeight="1" x14ac:dyDescent="0.25">
      <c r="A203" s="35"/>
      <c r="B203" s="34" t="s">
        <v>235</v>
      </c>
      <c r="E203" s="140"/>
      <c r="F203" s="140"/>
      <c r="G203" s="140"/>
      <c r="H203" s="140"/>
      <c r="I203" s="140"/>
      <c r="J203" s="140"/>
      <c r="K203" s="140"/>
      <c r="L203" s="34" t="s">
        <v>236</v>
      </c>
      <c r="W203" s="37"/>
    </row>
    <row r="204" spans="1:23" ht="6" customHeight="1" x14ac:dyDescent="0.25">
      <c r="A204" s="35"/>
      <c r="B204" s="13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37"/>
    </row>
    <row r="205" spans="1:23" ht="22.5" customHeight="1" x14ac:dyDescent="0.25">
      <c r="A205" s="35"/>
      <c r="B205" s="34" t="s">
        <v>237</v>
      </c>
      <c r="F205" s="140"/>
      <c r="G205" s="140"/>
      <c r="H205" s="140"/>
      <c r="I205" s="140"/>
      <c r="J205" s="140"/>
      <c r="K205" s="140"/>
      <c r="L205" s="140"/>
      <c r="M205" s="34" t="s">
        <v>238</v>
      </c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237</v>
      </c>
      <c r="F207" s="140"/>
      <c r="G207" s="140"/>
      <c r="H207" s="140"/>
      <c r="I207" s="140"/>
      <c r="J207" s="140"/>
      <c r="K207" s="140"/>
      <c r="L207" s="140"/>
      <c r="M207" s="34" t="s">
        <v>239</v>
      </c>
      <c r="W207" s="37"/>
    </row>
    <row r="208" spans="1:23" x14ac:dyDescent="0.25">
      <c r="A208" s="35"/>
      <c r="B208" s="138"/>
      <c r="W208" s="37"/>
    </row>
    <row r="209" spans="1:23" x14ac:dyDescent="0.25">
      <c r="A209" s="35"/>
      <c r="B209" s="38" t="s">
        <v>241</v>
      </c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</row>
    <row r="210" spans="1:23" x14ac:dyDescent="0.25">
      <c r="A210" s="35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37"/>
    </row>
    <row r="211" spans="1:23" x14ac:dyDescent="0.25">
      <c r="A211" s="35"/>
      <c r="B211" s="34" t="s">
        <v>242</v>
      </c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x14ac:dyDescent="0.25">
      <c r="A213" s="35"/>
      <c r="B213" s="34" t="s">
        <v>227</v>
      </c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x14ac:dyDescent="0.25">
      <c r="A215" s="35"/>
      <c r="W215" s="37"/>
    </row>
    <row r="216" spans="1:23" x14ac:dyDescent="0.25">
      <c r="A216" s="35"/>
      <c r="B216" s="34" t="s">
        <v>246</v>
      </c>
      <c r="W216" s="37"/>
    </row>
    <row r="217" spans="1:23" x14ac:dyDescent="0.25">
      <c r="A217" s="35"/>
      <c r="W217" s="37"/>
    </row>
    <row r="218" spans="1:23" x14ac:dyDescent="0.25">
      <c r="A218" s="35"/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B221" s="141" t="s">
        <v>245</v>
      </c>
      <c r="C221" s="141"/>
      <c r="D221" s="141"/>
      <c r="E221" s="141"/>
      <c r="F221" s="141"/>
      <c r="G221" s="141"/>
      <c r="H221" s="141"/>
      <c r="I221" s="141"/>
      <c r="J221" s="141"/>
      <c r="K221" s="141"/>
      <c r="Q221" s="141" t="s">
        <v>243</v>
      </c>
      <c r="R221" s="141"/>
      <c r="S221" s="141"/>
      <c r="T221" s="141"/>
      <c r="U221" s="141"/>
      <c r="V221" s="141"/>
      <c r="W221" s="37"/>
    </row>
    <row r="222" spans="1:23" x14ac:dyDescent="0.25">
      <c r="A222" s="35"/>
      <c r="B222" s="142"/>
      <c r="C222" s="142"/>
      <c r="D222" s="142"/>
      <c r="E222" s="142"/>
      <c r="F222" s="142"/>
      <c r="G222" s="142"/>
      <c r="H222" s="142"/>
      <c r="I222" s="142"/>
      <c r="W222" s="37"/>
    </row>
    <row r="223" spans="1:23" x14ac:dyDescent="0.25">
      <c r="A223" s="35"/>
      <c r="B223" s="142"/>
      <c r="C223" s="142"/>
      <c r="D223" s="142"/>
      <c r="E223" s="142"/>
      <c r="F223" s="142"/>
      <c r="G223" s="142"/>
      <c r="H223" s="142"/>
      <c r="I223" s="142"/>
      <c r="W223" s="37"/>
    </row>
    <row r="224" spans="1:23" x14ac:dyDescent="0.25">
      <c r="A224" s="35"/>
      <c r="B224" s="142" t="s">
        <v>248</v>
      </c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B225" s="142"/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 t="s">
        <v>247</v>
      </c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3" t="s">
        <v>244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W231" s="37"/>
    </row>
    <row r="232" spans="1:23" x14ac:dyDescent="0.25">
      <c r="A232" s="35"/>
      <c r="W232" s="37"/>
    </row>
    <row r="233" spans="1:23" x14ac:dyDescent="0.25">
      <c r="A233" s="35"/>
      <c r="W233" s="37"/>
    </row>
    <row r="234" spans="1:23" x14ac:dyDescent="0.25">
      <c r="A234" s="35"/>
      <c r="W234" s="37"/>
    </row>
    <row r="235" spans="1:23" x14ac:dyDescent="0.25">
      <c r="A235" s="134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35"/>
    </row>
  </sheetData>
  <sheetProtection algorithmName="SHA-512" hashValue="mMnKamR1IuhPrKoanDloTWSWyvhUuK5OKv28a9GRq9gqQ7OOmjdreDoOqiBxj5K4vH4g+d2l84uOwrjGHc53XA==" saltValue="MHdsgsqYM44OAbgrj3/dFQ==" spinCount="100000" sheet="1" objects="1" scenarios="1"/>
  <mergeCells count="88">
    <mergeCell ref="R111:U111"/>
    <mergeCell ref="Q221:V221"/>
    <mergeCell ref="B221:K221"/>
    <mergeCell ref="D201:P201"/>
    <mergeCell ref="B209:V209"/>
    <mergeCell ref="E203:K203"/>
    <mergeCell ref="F205:L205"/>
    <mergeCell ref="F207:L207"/>
    <mergeCell ref="B199:V199"/>
    <mergeCell ref="G149:S149"/>
    <mergeCell ref="G151:N151"/>
    <mergeCell ref="G153:N153"/>
    <mergeCell ref="G155:S155"/>
    <mergeCell ref="G158:J158"/>
    <mergeCell ref="L158:O158"/>
    <mergeCell ref="G162:S162"/>
    <mergeCell ref="G160:S160"/>
    <mergeCell ref="C184:P184"/>
    <mergeCell ref="C186:P186"/>
    <mergeCell ref="C188:P188"/>
    <mergeCell ref="C190:P190"/>
    <mergeCell ref="B164:V164"/>
    <mergeCell ref="E165:I165"/>
    <mergeCell ref="E167:I167"/>
    <mergeCell ref="Q170:S170"/>
    <mergeCell ref="B196:U197"/>
    <mergeCell ref="B172:V172"/>
    <mergeCell ref="E174:N174"/>
    <mergeCell ref="P176:V176"/>
    <mergeCell ref="C180:P180"/>
    <mergeCell ref="C182:P182"/>
    <mergeCell ref="I19:V19"/>
    <mergeCell ref="I17:V17"/>
    <mergeCell ref="I21:V21"/>
    <mergeCell ref="I29:P29"/>
    <mergeCell ref="B86:V86"/>
    <mergeCell ref="C84:U84"/>
    <mergeCell ref="I40:V40"/>
    <mergeCell ref="B78:V78"/>
    <mergeCell ref="C80:U80"/>
    <mergeCell ref="C73:Q73"/>
    <mergeCell ref="C76:U76"/>
    <mergeCell ref="B52:V52"/>
    <mergeCell ref="C70:Q70"/>
    <mergeCell ref="C63:Q65"/>
    <mergeCell ref="I27:V27"/>
    <mergeCell ref="I23:V23"/>
    <mergeCell ref="B1:V1"/>
    <mergeCell ref="B2:V2"/>
    <mergeCell ref="B3:V3"/>
    <mergeCell ref="B4:V4"/>
    <mergeCell ref="I15:V15"/>
    <mergeCell ref="I13:V13"/>
    <mergeCell ref="E10:I10"/>
    <mergeCell ref="E8:I8"/>
    <mergeCell ref="I38:V38"/>
    <mergeCell ref="C69:T69"/>
    <mergeCell ref="N36:Q36"/>
    <mergeCell ref="I36:L36"/>
    <mergeCell ref="I31:P31"/>
    <mergeCell ref="I33:V33"/>
    <mergeCell ref="C61:Q62"/>
    <mergeCell ref="C44:U44"/>
    <mergeCell ref="C45:U45"/>
    <mergeCell ref="C47:U47"/>
    <mergeCell ref="C49:U49"/>
    <mergeCell ref="G105:K105"/>
    <mergeCell ref="P105:T105"/>
    <mergeCell ref="K107:M107"/>
    <mergeCell ref="R107:V107"/>
    <mergeCell ref="B87:V87"/>
    <mergeCell ref="G91:T91"/>
    <mergeCell ref="G89:T89"/>
    <mergeCell ref="G93:T93"/>
    <mergeCell ref="G95:T95"/>
    <mergeCell ref="G97:T97"/>
    <mergeCell ref="G99:T99"/>
    <mergeCell ref="G101:T101"/>
    <mergeCell ref="R113:U113"/>
    <mergeCell ref="D115:G115"/>
    <mergeCell ref="B117:V117"/>
    <mergeCell ref="B119:V119"/>
    <mergeCell ref="B123:V123"/>
    <mergeCell ref="G127:K127"/>
    <mergeCell ref="G129:K129"/>
    <mergeCell ref="G133:K133"/>
    <mergeCell ref="D136:G136"/>
    <mergeCell ref="R138:V138"/>
  </mergeCells>
  <dataValidations count="7">
    <dataValidation type="whole" allowBlank="1" showInputMessage="1" showErrorMessage="1" error="attenzione: inserito un numero diverso da 0 o 1" prompt="Inserire 1 in presenza di parte civile" sqref="T56" xr:uid="{00000000-0002-0000-01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2" xr:uid="{00000000-0002-0000-0100-000001000000}">
      <formula1>0</formula1>
      <formula2>IF(OR(T65=1),0,1)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65:T66" xr:uid="{00000000-0002-0000-0100-000002000000}">
      <formula1>0</formula1>
      <formula2>IF(OR(T62=1),0,1)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0" xr:uid="{00000000-0002-0000-0100-000003000000}">
      <formula1>0</formula1>
      <formula2>IF(R70=1,9,0)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3" xr:uid="{00000000-0002-0000-0100-000004000000}">
      <formula1>10</formula1>
      <formula2>IF(R73=1,19,10)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0" xr:uid="{00000000-0002-0000-0100-000005000000}">
      <formula1>0</formula1>
      <formula2>IF(OR(R73=1),0,1)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3" xr:uid="{00000000-0002-0000-0100-000006000000}">
      <formula1>0</formula1>
      <formula2>IF(OR(R70=1),0,1)</formula2>
    </dataValidation>
  </dataValidations>
  <hyperlinks>
    <hyperlink ref="V7" location="'ELENCO TABELLE'!A1" display="Torna all'Elenco Tabelle" xr:uid="{00000000-0004-0000-0100-000000000000}"/>
  </hyperlinks>
  <printOptions horizontalCentered="1" verticalCentered="1"/>
  <pageMargins left="0.19685039370078741" right="0.19685039370078741" top="0.39370078740157483" bottom="0.39370078740157483" header="0.31496062992125984" footer="0.15748031496062992"/>
  <pageSetup paperSize="9" scale="70" fitToHeight="1000" orientation="portrait" r:id="rId1"/>
  <rowBreaks count="2" manualBreakCount="2">
    <brk id="85" max="16383" man="1"/>
    <brk id="163" max="22" man="1"/>
  </rowBreaks>
  <ignoredErrors>
    <ignoredError sqref="C180 C182 C184 C186 C188 C190 D201 G149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16386" r:id="rId4">
          <objectPr defaultSize="0" autoPict="0" r:id="rId5">
            <anchor moveWithCells="1" sizeWithCells="1">
              <from>
                <xdr:col>12</xdr:col>
                <xdr:colOff>57150</xdr:colOff>
                <xdr:row>163</xdr:row>
                <xdr:rowOff>152400</xdr:rowOff>
              </from>
              <to>
                <xdr:col>14</xdr:col>
                <xdr:colOff>85725</xdr:colOff>
                <xdr:row>167</xdr:row>
                <xdr:rowOff>161925</xdr:rowOff>
              </to>
            </anchor>
          </objectPr>
        </oleObject>
      </mc:Choice>
      <mc:Fallback>
        <oleObject progId="Word.Picture.8" shapeId="1638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222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143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250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266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150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0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176" t="s">
        <v>118</v>
      </c>
      <c r="W43" s="37"/>
    </row>
    <row r="44" spans="1:23" ht="16.5" customHeight="1" x14ac:dyDescent="0.25">
      <c r="A44" s="35"/>
      <c r="C44" s="171" t="s">
        <v>119</v>
      </c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75">
        <v>700</v>
      </c>
      <c r="W44" s="37"/>
    </row>
    <row r="45" spans="1:23" x14ac:dyDescent="0.25">
      <c r="A45" s="35"/>
      <c r="W45" s="37"/>
    </row>
    <row r="46" spans="1:23" x14ac:dyDescent="0.25">
      <c r="A46" s="35"/>
      <c r="W46" s="37"/>
    </row>
    <row r="47" spans="1:23" ht="16.5" customHeight="1" x14ac:dyDescent="0.25">
      <c r="A47" s="35"/>
      <c r="B47" s="76" t="s">
        <v>28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37"/>
    </row>
    <row r="48" spans="1:23" ht="5.25" customHeight="1" x14ac:dyDescent="0.25">
      <c r="A48" s="35"/>
      <c r="C48" s="43"/>
      <c r="V48" s="44"/>
      <c r="W48" s="37"/>
    </row>
    <row r="49" spans="1:25" x14ac:dyDescent="0.25">
      <c r="A49" s="35"/>
      <c r="B49" s="77" t="s">
        <v>36</v>
      </c>
      <c r="W49" s="37"/>
    </row>
    <row r="50" spans="1:25" s="83" customFormat="1" ht="16.5" customHeight="1" x14ac:dyDescent="0.25">
      <c r="A50" s="82"/>
      <c r="B50" s="78" t="s">
        <v>32</v>
      </c>
      <c r="C50" s="43" t="s">
        <v>29</v>
      </c>
      <c r="W50" s="84"/>
    </row>
    <row r="51" spans="1:25" ht="13.5" customHeight="1" x14ac:dyDescent="0.25">
      <c r="A51" s="35"/>
      <c r="C51" s="81" t="s">
        <v>37</v>
      </c>
      <c r="V51" s="44"/>
      <c r="W51" s="37"/>
    </row>
    <row r="52" spans="1:25" s="83" customFormat="1" ht="16.5" customHeight="1" x14ac:dyDescent="0.25">
      <c r="A52" s="82"/>
      <c r="B52" s="85" t="s">
        <v>297</v>
      </c>
      <c r="C52" s="86" t="s">
        <v>30</v>
      </c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W52" s="84"/>
    </row>
    <row r="53" spans="1:25" s="83" customFormat="1" ht="16.5" customHeight="1" x14ac:dyDescent="0.25">
      <c r="A53" s="82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T53" s="79"/>
      <c r="V53" s="80">
        <f>IF(T53=1,+V$44*25%,0)</f>
        <v>0</v>
      </c>
      <c r="W53" s="84"/>
    </row>
    <row r="54" spans="1:25" s="83" customFormat="1" ht="16.5" customHeight="1" x14ac:dyDescent="0.25">
      <c r="A54" s="82"/>
      <c r="B54" s="85" t="s">
        <v>298</v>
      </c>
      <c r="C54" s="86" t="s">
        <v>260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T54" s="46"/>
      <c r="V54" s="44"/>
      <c r="W54" s="84"/>
    </row>
    <row r="55" spans="1:25" s="83" customFormat="1" ht="16.5" customHeight="1" x14ac:dyDescent="0.25">
      <c r="A55" s="82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T55" s="34"/>
      <c r="V55" s="44"/>
      <c r="W55" s="84"/>
    </row>
    <row r="56" spans="1:25" s="83" customFormat="1" ht="16.5" customHeight="1" x14ac:dyDescent="0.25">
      <c r="A56" s="82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T56" s="79"/>
      <c r="V56" s="80">
        <f>IF(T56=1,+V$44*15%,0)</f>
        <v>0</v>
      </c>
      <c r="W56" s="84"/>
    </row>
    <row r="57" spans="1:25" ht="13.5" customHeight="1" x14ac:dyDescent="0.25">
      <c r="A57" s="35"/>
      <c r="C57" s="81" t="s">
        <v>249</v>
      </c>
      <c r="V57" s="44"/>
      <c r="W57" s="37"/>
    </row>
    <row r="58" spans="1:25" ht="5.25" customHeight="1" x14ac:dyDescent="0.25">
      <c r="A58" s="35"/>
      <c r="B58" s="63"/>
      <c r="C58" s="64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5"/>
      <c r="W58" s="37"/>
    </row>
    <row r="59" spans="1:25" s="83" customFormat="1" ht="18" customHeight="1" x14ac:dyDescent="0.25">
      <c r="A59" s="82"/>
      <c r="B59" s="78" t="s">
        <v>33</v>
      </c>
      <c r="C59" s="43" t="s">
        <v>31</v>
      </c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T59" s="34"/>
      <c r="V59" s="44"/>
      <c r="W59" s="84"/>
    </row>
    <row r="60" spans="1:25" ht="26.25" customHeight="1" x14ac:dyDescent="0.25">
      <c r="A60" s="35"/>
      <c r="C60" s="89" t="s">
        <v>308</v>
      </c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V60" s="44"/>
      <c r="W60" s="37"/>
      <c r="X60" s="83"/>
    </row>
    <row r="61" spans="1:25" s="83" customFormat="1" ht="18" customHeight="1" x14ac:dyDescent="0.25">
      <c r="A61" s="82"/>
      <c r="B61" s="85" t="s">
        <v>34</v>
      </c>
      <c r="C61" s="86" t="s">
        <v>153</v>
      </c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0"/>
      <c r="T61" s="79"/>
      <c r="V61" s="80">
        <f>IF(AND(R61=1,T61&lt;10,T61&gt;0),+V$44*30%*T61,0)</f>
        <v>0</v>
      </c>
      <c r="W61" s="84"/>
    </row>
    <row r="62" spans="1:25" ht="13.5" customHeight="1" x14ac:dyDescent="0.25">
      <c r="A62" s="35"/>
      <c r="C62" s="81" t="s">
        <v>254</v>
      </c>
      <c r="V62" s="44"/>
      <c r="W62" s="37"/>
    </row>
    <row r="63" spans="1:25" ht="5.25" customHeight="1" x14ac:dyDescent="0.25">
      <c r="A63" s="35"/>
      <c r="C63" s="43"/>
      <c r="V63" s="44"/>
      <c r="W63" s="37"/>
    </row>
    <row r="64" spans="1:25" s="83" customFormat="1" ht="18" customHeight="1" x14ac:dyDescent="0.25">
      <c r="A64" s="82"/>
      <c r="B64" s="85" t="s">
        <v>35</v>
      </c>
      <c r="C64" s="86" t="s">
        <v>152</v>
      </c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90"/>
      <c r="T64" s="79"/>
      <c r="V64" s="80">
        <f>IF(AND(R64=1,T64&lt;20,T64&gt;9),+V$44*20%*T64,0)</f>
        <v>0</v>
      </c>
      <c r="W64" s="84"/>
      <c r="Y64" s="98"/>
    </row>
    <row r="65" spans="1:25" ht="13.5" customHeight="1" x14ac:dyDescent="0.25">
      <c r="A65" s="35"/>
      <c r="C65" s="81" t="s">
        <v>255</v>
      </c>
      <c r="V65" s="44"/>
      <c r="W65" s="37"/>
    </row>
    <row r="66" spans="1:25" ht="5.25" customHeight="1" thickBot="1" x14ac:dyDescent="0.3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5" s="83" customFormat="1" ht="18" customHeight="1" thickBot="1" x14ac:dyDescent="0.3">
      <c r="A67" s="82"/>
      <c r="C67" s="92" t="s">
        <v>66</v>
      </c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177"/>
      <c r="V67" s="97">
        <f>+V44+V53+V56+V61+V64</f>
        <v>700</v>
      </c>
      <c r="W67" s="84"/>
      <c r="Y67" s="98"/>
    </row>
    <row r="68" spans="1:25" ht="13.5" customHeight="1" x14ac:dyDescent="0.25">
      <c r="A68" s="35"/>
      <c r="C68" s="81"/>
      <c r="V68" s="44"/>
      <c r="W68" s="37"/>
    </row>
    <row r="69" spans="1:25" ht="5.25" customHeight="1" x14ac:dyDescent="0.25">
      <c r="A69" s="35"/>
      <c r="B69" s="63"/>
      <c r="C69" s="64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5"/>
      <c r="W69" s="37"/>
    </row>
    <row r="70" spans="1:25" s="100" customFormat="1" ht="6" customHeight="1" x14ac:dyDescent="0.2">
      <c r="A70" s="99"/>
      <c r="W70" s="101"/>
    </row>
    <row r="71" spans="1:25" s="100" customFormat="1" ht="16.5" customHeight="1" x14ac:dyDescent="0.2">
      <c r="A71" s="99"/>
      <c r="C71" s="92" t="s">
        <v>61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102"/>
      <c r="W71" s="101"/>
    </row>
    <row r="72" spans="1:25" s="83" customFormat="1" ht="12.75" customHeight="1" x14ac:dyDescent="0.25">
      <c r="A72" s="103"/>
      <c r="B72" s="104"/>
      <c r="C72" s="104"/>
      <c r="D72" s="105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6"/>
    </row>
    <row r="73" spans="1:25" ht="18.75" x14ac:dyDescent="0.3">
      <c r="A73" s="31"/>
      <c r="B73" s="32" t="s">
        <v>199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3"/>
    </row>
    <row r="74" spans="1:25" x14ac:dyDescent="0.25">
      <c r="A74" s="35"/>
      <c r="B74" s="107" t="s">
        <v>206</v>
      </c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37"/>
    </row>
    <row r="75" spans="1:25" x14ac:dyDescent="0.25">
      <c r="A75" s="35"/>
      <c r="W75" s="37"/>
    </row>
    <row r="76" spans="1:25" x14ac:dyDescent="0.25">
      <c r="A76" s="35"/>
      <c r="B76" s="34" t="s">
        <v>200</v>
      </c>
      <c r="G76" s="108">
        <f>+I26</f>
        <v>0</v>
      </c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10"/>
      <c r="W76" s="37"/>
    </row>
    <row r="77" spans="1:25" x14ac:dyDescent="0.25">
      <c r="A77" s="35"/>
      <c r="W77" s="37"/>
    </row>
    <row r="78" spans="1:25" x14ac:dyDescent="0.25">
      <c r="A78" s="35"/>
      <c r="B78" s="34" t="s">
        <v>201</v>
      </c>
      <c r="F78" s="34">
        <v>1</v>
      </c>
      <c r="G78" s="108">
        <f>+I12</f>
        <v>0</v>
      </c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10"/>
      <c r="W78" s="37"/>
    </row>
    <row r="79" spans="1:25" ht="5.25" customHeight="1" x14ac:dyDescent="0.25">
      <c r="A79" s="35"/>
      <c r="W79" s="37"/>
    </row>
    <row r="80" spans="1:25" x14ac:dyDescent="0.25">
      <c r="A80" s="35"/>
      <c r="F80" s="34">
        <v>2</v>
      </c>
      <c r="G80" s="108">
        <f>I14</f>
        <v>0</v>
      </c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10"/>
      <c r="W80" s="37"/>
    </row>
    <row r="81" spans="1:23" ht="5.25" customHeight="1" x14ac:dyDescent="0.25">
      <c r="A81" s="35"/>
      <c r="W81" s="37"/>
    </row>
    <row r="82" spans="1:23" x14ac:dyDescent="0.25">
      <c r="A82" s="35"/>
      <c r="F82" s="34">
        <v>3</v>
      </c>
      <c r="G82" s="108">
        <f>I16</f>
        <v>0</v>
      </c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10"/>
      <c r="W82" s="37"/>
    </row>
    <row r="83" spans="1:23" ht="5.25" customHeight="1" x14ac:dyDescent="0.25">
      <c r="A83" s="35"/>
      <c r="W83" s="37"/>
    </row>
    <row r="84" spans="1:23" x14ac:dyDescent="0.25">
      <c r="A84" s="35"/>
      <c r="F84" s="34">
        <v>4</v>
      </c>
      <c r="G84" s="108">
        <f>+I18</f>
        <v>0</v>
      </c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10"/>
      <c r="W84" s="37"/>
    </row>
    <row r="85" spans="1:23" ht="5.25" customHeight="1" x14ac:dyDescent="0.25">
      <c r="A85" s="35"/>
      <c r="W85" s="37"/>
    </row>
    <row r="86" spans="1:23" x14ac:dyDescent="0.25">
      <c r="A86" s="35"/>
      <c r="F86" s="34">
        <v>5</v>
      </c>
      <c r="G86" s="108">
        <f>+I20</f>
        <v>0</v>
      </c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10"/>
      <c r="W86" s="37"/>
    </row>
    <row r="87" spans="1:23" ht="5.25" customHeight="1" x14ac:dyDescent="0.25">
      <c r="A87" s="35"/>
      <c r="W87" s="37"/>
    </row>
    <row r="88" spans="1:23" x14ac:dyDescent="0.25">
      <c r="A88" s="35"/>
      <c r="F88" s="34">
        <v>6</v>
      </c>
      <c r="G88" s="108">
        <f>+I22</f>
        <v>0</v>
      </c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10"/>
      <c r="W88" s="37"/>
    </row>
    <row r="89" spans="1:23" x14ac:dyDescent="0.25">
      <c r="A89" s="35"/>
      <c r="W89" s="37"/>
    </row>
    <row r="90" spans="1:23" x14ac:dyDescent="0.25">
      <c r="A90" s="35"/>
      <c r="B90" s="34" t="s">
        <v>202</v>
      </c>
      <c r="W90" s="37"/>
    </row>
    <row r="91" spans="1:23" ht="5.25" customHeight="1" x14ac:dyDescent="0.25">
      <c r="A91" s="35"/>
      <c r="C91" s="43"/>
      <c r="V91" s="44"/>
      <c r="W91" s="37"/>
    </row>
    <row r="92" spans="1:23" x14ac:dyDescent="0.25">
      <c r="A92" s="35"/>
      <c r="B92" s="34" t="s">
        <v>203</v>
      </c>
      <c r="E92" s="46" t="str">
        <f>+B7</f>
        <v>RG NR</v>
      </c>
      <c r="G92" s="111">
        <f>+E7</f>
        <v>0</v>
      </c>
      <c r="H92" s="109"/>
      <c r="I92" s="109"/>
      <c r="J92" s="109"/>
      <c r="K92" s="110"/>
      <c r="M92" s="46" t="str">
        <f>+B9</f>
        <v>RG TRIB</v>
      </c>
      <c r="P92" s="111">
        <f>+E9</f>
        <v>0</v>
      </c>
      <c r="Q92" s="109"/>
      <c r="R92" s="109"/>
      <c r="S92" s="109"/>
      <c r="T92" s="110"/>
      <c r="W92" s="37"/>
    </row>
    <row r="93" spans="1:23" ht="5.25" customHeight="1" x14ac:dyDescent="0.25">
      <c r="A93" s="35"/>
      <c r="C93" s="43"/>
      <c r="V93" s="44"/>
      <c r="W93" s="37"/>
    </row>
    <row r="94" spans="1:23" x14ac:dyDescent="0.25">
      <c r="A94" s="35"/>
      <c r="B94" s="34" t="s">
        <v>204</v>
      </c>
      <c r="K94" s="52"/>
      <c r="L94" s="53"/>
      <c r="M94" s="54"/>
      <c r="O94" s="34" t="s">
        <v>205</v>
      </c>
      <c r="R94" s="52"/>
      <c r="S94" s="53"/>
      <c r="T94" s="53"/>
      <c r="U94" s="53"/>
      <c r="V94" s="54"/>
      <c r="W94" s="37"/>
    </row>
    <row r="95" spans="1:23" ht="5.25" customHeight="1" x14ac:dyDescent="0.25">
      <c r="A95" s="35"/>
      <c r="C95" s="43"/>
      <c r="V95" s="44"/>
      <c r="W95" s="37"/>
    </row>
    <row r="96" spans="1:23" x14ac:dyDescent="0.25">
      <c r="A96" s="35"/>
      <c r="B96" s="34" t="s">
        <v>258</v>
      </c>
      <c r="W96" s="37"/>
    </row>
    <row r="97" spans="1:23" ht="5.25" customHeight="1" x14ac:dyDescent="0.25">
      <c r="A97" s="35"/>
      <c r="C97" s="43"/>
      <c r="V97" s="44"/>
      <c r="W97" s="37"/>
    </row>
    <row r="98" spans="1:23" x14ac:dyDescent="0.25">
      <c r="A98" s="35"/>
      <c r="B98" s="34" t="s">
        <v>256</v>
      </c>
      <c r="R98" s="112"/>
      <c r="S98" s="113"/>
      <c r="T98" s="113"/>
      <c r="U98" s="114"/>
      <c r="W98" s="37"/>
    </row>
    <row r="99" spans="1:23" ht="5.25" customHeight="1" x14ac:dyDescent="0.25">
      <c r="A99" s="35"/>
      <c r="C99" s="43"/>
      <c r="V99" s="44"/>
      <c r="W99" s="37"/>
    </row>
    <row r="100" spans="1:23" x14ac:dyDescent="0.25">
      <c r="A100" s="35"/>
      <c r="B100" s="34" t="s">
        <v>257</v>
      </c>
      <c r="R100" s="112"/>
      <c r="S100" s="113"/>
      <c r="T100" s="113"/>
      <c r="U100" s="114"/>
      <c r="W100" s="37"/>
    </row>
    <row r="101" spans="1:23" ht="5.25" customHeight="1" x14ac:dyDescent="0.25">
      <c r="A101" s="35"/>
      <c r="C101" s="43"/>
      <c r="E101" s="115"/>
      <c r="F101" s="115"/>
      <c r="G101" s="115"/>
      <c r="H101" s="115"/>
      <c r="V101" s="44"/>
      <c r="W101" s="37"/>
    </row>
    <row r="102" spans="1:23" x14ac:dyDescent="0.25">
      <c r="A102" s="35"/>
      <c r="B102" s="34" t="s">
        <v>253</v>
      </c>
      <c r="D102" s="47"/>
      <c r="E102" s="48"/>
      <c r="F102" s="48"/>
      <c r="G102" s="49"/>
      <c r="W102" s="37"/>
    </row>
    <row r="103" spans="1:23" x14ac:dyDescent="0.25">
      <c r="A103" s="35"/>
      <c r="W103" s="37"/>
    </row>
    <row r="104" spans="1:23" x14ac:dyDescent="0.25">
      <c r="A104" s="35"/>
      <c r="B104" s="38" t="s">
        <v>99</v>
      </c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</row>
    <row r="105" spans="1:23" x14ac:dyDescent="0.25">
      <c r="A105" s="35"/>
      <c r="W105" s="37"/>
    </row>
    <row r="106" spans="1:23" ht="32.25" customHeight="1" x14ac:dyDescent="0.25">
      <c r="A106" s="35"/>
      <c r="B106" s="86" t="s">
        <v>207</v>
      </c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37"/>
    </row>
    <row r="107" spans="1:23" ht="5.25" customHeight="1" x14ac:dyDescent="0.25">
      <c r="A107" s="35"/>
      <c r="C107" s="43"/>
      <c r="V107" s="44"/>
      <c r="W107" s="37"/>
    </row>
    <row r="108" spans="1:23" x14ac:dyDescent="0.25">
      <c r="A108" s="35"/>
      <c r="B108" s="116" t="s">
        <v>208</v>
      </c>
      <c r="W108" s="37"/>
    </row>
    <row r="109" spans="1:23" x14ac:dyDescent="0.25">
      <c r="A109" s="35"/>
      <c r="W109" s="37"/>
    </row>
    <row r="110" spans="1:23" x14ac:dyDescent="0.25">
      <c r="A110" s="35"/>
      <c r="B110" s="38" t="s">
        <v>100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</row>
    <row r="111" spans="1:23" x14ac:dyDescent="0.25">
      <c r="A111" s="35"/>
      <c r="W111" s="37"/>
    </row>
    <row r="112" spans="1:23" x14ac:dyDescent="0.25">
      <c r="A112" s="35"/>
      <c r="B112" s="116" t="s">
        <v>210</v>
      </c>
      <c r="W112" s="37"/>
    </row>
    <row r="113" spans="1:23" ht="5.25" customHeight="1" x14ac:dyDescent="0.25">
      <c r="A113" s="35"/>
      <c r="C113" s="43"/>
      <c r="V113" s="44"/>
      <c r="W113" s="37"/>
    </row>
    <row r="114" spans="1:23" x14ac:dyDescent="0.25">
      <c r="A114" s="35"/>
      <c r="B114" s="116" t="s">
        <v>211</v>
      </c>
      <c r="G114" s="117">
        <f>+V67</f>
        <v>700</v>
      </c>
      <c r="H114" s="160"/>
      <c r="I114" s="160"/>
      <c r="J114" s="160"/>
      <c r="K114" s="161"/>
      <c r="L114" s="34" t="s">
        <v>215</v>
      </c>
      <c r="W114" s="37"/>
    </row>
    <row r="115" spans="1:23" ht="5.25" customHeight="1" x14ac:dyDescent="0.25">
      <c r="A115" s="35"/>
      <c r="C115" s="43"/>
      <c r="V115" s="44"/>
      <c r="W115" s="37"/>
    </row>
    <row r="116" spans="1:23" x14ac:dyDescent="0.25">
      <c r="A116" s="35"/>
      <c r="B116" s="116" t="s">
        <v>212</v>
      </c>
      <c r="G116" s="120"/>
      <c r="H116" s="162"/>
      <c r="I116" s="162"/>
      <c r="J116" s="162"/>
      <c r="K116" s="163"/>
      <c r="L116" s="34" t="s">
        <v>214</v>
      </c>
      <c r="W116" s="37"/>
    </row>
    <row r="117" spans="1:23" ht="5.25" customHeight="1" x14ac:dyDescent="0.25">
      <c r="A117" s="35"/>
      <c r="C117" s="43"/>
      <c r="V117" s="44"/>
      <c r="W117" s="37"/>
    </row>
    <row r="118" spans="1:23" x14ac:dyDescent="0.25">
      <c r="A118" s="35"/>
      <c r="B118" s="116" t="s">
        <v>209</v>
      </c>
      <c r="W118" s="37"/>
    </row>
    <row r="119" spans="1:23" ht="5.25" customHeight="1" x14ac:dyDescent="0.25">
      <c r="A119" s="35"/>
      <c r="C119" s="43"/>
      <c r="V119" s="44"/>
      <c r="W119" s="37"/>
    </row>
    <row r="120" spans="1:23" x14ac:dyDescent="0.25">
      <c r="A120" s="35"/>
      <c r="B120" s="116" t="s">
        <v>212</v>
      </c>
      <c r="G120" s="117">
        <f>+V71</f>
        <v>0</v>
      </c>
      <c r="H120" s="160"/>
      <c r="I120" s="160"/>
      <c r="J120" s="160"/>
      <c r="K120" s="161"/>
      <c r="L120" s="34" t="s">
        <v>213</v>
      </c>
      <c r="W120" s="37"/>
    </row>
    <row r="121" spans="1:23" ht="5.25" customHeight="1" x14ac:dyDescent="0.25">
      <c r="A121" s="35"/>
      <c r="C121" s="43"/>
      <c r="V121" s="44"/>
      <c r="W121" s="37"/>
    </row>
    <row r="122" spans="1:23" x14ac:dyDescent="0.25">
      <c r="A122" s="35"/>
      <c r="B122" s="116"/>
      <c r="W122" s="37"/>
    </row>
    <row r="123" spans="1:23" x14ac:dyDescent="0.25">
      <c r="A123" s="35"/>
      <c r="B123" s="116" t="s">
        <v>216</v>
      </c>
      <c r="D123" s="148"/>
      <c r="E123" s="124"/>
      <c r="F123" s="124"/>
      <c r="G123" s="125"/>
      <c r="W123" s="37"/>
    </row>
    <row r="124" spans="1:23" x14ac:dyDescent="0.25">
      <c r="A124" s="35"/>
      <c r="B124" s="116"/>
      <c r="R124" s="126"/>
      <c r="S124" s="126"/>
      <c r="T124" s="126"/>
      <c r="U124" s="126"/>
      <c r="V124" s="126"/>
      <c r="W124" s="37"/>
    </row>
    <row r="125" spans="1:23" x14ac:dyDescent="0.25">
      <c r="A125" s="35"/>
      <c r="B125" s="116"/>
      <c r="R125" s="127" t="s">
        <v>217</v>
      </c>
      <c r="S125" s="127"/>
      <c r="T125" s="127"/>
      <c r="U125" s="127"/>
      <c r="V125" s="127"/>
      <c r="W125" s="37"/>
    </row>
    <row r="126" spans="1:23" x14ac:dyDescent="0.25">
      <c r="A126" s="35"/>
      <c r="B126" s="116"/>
      <c r="W126" s="37"/>
    </row>
    <row r="127" spans="1:23" ht="5.25" customHeight="1" x14ac:dyDescent="0.25">
      <c r="A127" s="35"/>
      <c r="B127" s="63"/>
      <c r="C127" s="64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5"/>
      <c r="W127" s="37"/>
    </row>
    <row r="128" spans="1:23" x14ac:dyDescent="0.25">
      <c r="A128" s="35"/>
      <c r="B128" s="116"/>
      <c r="W128" s="37"/>
    </row>
    <row r="129" spans="1:23" x14ac:dyDescent="0.25">
      <c r="A129" s="35"/>
      <c r="B129" s="46" t="s">
        <v>218</v>
      </c>
      <c r="C129" s="46"/>
      <c r="D129" s="128" t="s">
        <v>219</v>
      </c>
      <c r="W129" s="37"/>
    </row>
    <row r="130" spans="1:23" x14ac:dyDescent="0.25">
      <c r="A130" s="35"/>
      <c r="D130" s="128" t="s">
        <v>220</v>
      </c>
      <c r="W130" s="37"/>
    </row>
    <row r="131" spans="1:23" x14ac:dyDescent="0.25">
      <c r="A131" s="35"/>
      <c r="D131" s="128" t="s">
        <v>221</v>
      </c>
      <c r="W131" s="37"/>
    </row>
    <row r="132" spans="1:23" x14ac:dyDescent="0.25">
      <c r="A132" s="35"/>
      <c r="D132" s="128" t="s">
        <v>222</v>
      </c>
      <c r="W132" s="37"/>
    </row>
    <row r="133" spans="1:23" x14ac:dyDescent="0.25">
      <c r="A133" s="35"/>
      <c r="D133" s="128" t="s">
        <v>223</v>
      </c>
      <c r="W133" s="37"/>
    </row>
    <row r="134" spans="1:23" x14ac:dyDescent="0.25">
      <c r="A134" s="35"/>
      <c r="D134" s="128"/>
      <c r="W134" s="37"/>
    </row>
    <row r="135" spans="1:23" x14ac:dyDescent="0.25">
      <c r="A135" s="35"/>
      <c r="B135" s="129" t="s">
        <v>50</v>
      </c>
      <c r="T135" s="50"/>
      <c r="U135" s="50"/>
      <c r="V135" s="50"/>
      <c r="W135" s="37"/>
    </row>
    <row r="136" spans="1:23" x14ac:dyDescent="0.25">
      <c r="A136" s="35"/>
      <c r="B136" s="130" t="s">
        <v>48</v>
      </c>
      <c r="G136" s="108">
        <f>+G76</f>
        <v>0</v>
      </c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1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47</v>
      </c>
      <c r="G138" s="108">
        <f>+I28</f>
        <v>0</v>
      </c>
      <c r="H138" s="109"/>
      <c r="I138" s="109"/>
      <c r="J138" s="109"/>
      <c r="K138" s="109"/>
      <c r="L138" s="109"/>
      <c r="M138" s="109"/>
      <c r="N138" s="110"/>
      <c r="O138" s="50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51</v>
      </c>
      <c r="G140" s="111">
        <f>+I30</f>
        <v>0</v>
      </c>
      <c r="H140" s="109"/>
      <c r="I140" s="109"/>
      <c r="J140" s="109"/>
      <c r="K140" s="109"/>
      <c r="L140" s="109"/>
      <c r="M140" s="109"/>
      <c r="N140" s="110"/>
      <c r="O140" s="50"/>
      <c r="P140" s="50"/>
      <c r="Q140" s="50"/>
      <c r="R140" s="50"/>
      <c r="S140" s="5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52</v>
      </c>
      <c r="G142" s="108">
        <f>+I32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x14ac:dyDescent="0.25">
      <c r="A143" s="35"/>
      <c r="B143" s="130"/>
      <c r="G143" s="59" t="s">
        <v>53</v>
      </c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V143" s="50"/>
      <c r="W143" s="37"/>
    </row>
    <row r="144" spans="1:23" ht="6" customHeight="1" x14ac:dyDescent="0.25">
      <c r="A144" s="35"/>
      <c r="B144" s="13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V144" s="50"/>
      <c r="W144" s="37"/>
    </row>
    <row r="145" spans="1:23" x14ac:dyDescent="0.25">
      <c r="A145" s="35"/>
      <c r="B145" s="130" t="s">
        <v>54</v>
      </c>
      <c r="G145" s="149">
        <f>+I35</f>
        <v>0</v>
      </c>
      <c r="H145" s="132"/>
      <c r="I145" s="132"/>
      <c r="J145" s="133"/>
      <c r="K145" s="50"/>
      <c r="L145" s="149">
        <f>+N35</f>
        <v>0</v>
      </c>
      <c r="M145" s="132"/>
      <c r="N145" s="132"/>
      <c r="O145" s="133"/>
      <c r="P145" s="50"/>
      <c r="Q145" s="50"/>
      <c r="R145" s="50"/>
      <c r="S145" s="50"/>
      <c r="V145" s="50"/>
      <c r="W145" s="37"/>
    </row>
    <row r="146" spans="1:23" ht="6" customHeight="1" x14ac:dyDescent="0.25">
      <c r="A146" s="35"/>
      <c r="B146" s="13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V146" s="50"/>
      <c r="W146" s="37"/>
    </row>
    <row r="147" spans="1:23" x14ac:dyDescent="0.25">
      <c r="A147" s="35"/>
      <c r="B147" s="130" t="s">
        <v>55</v>
      </c>
      <c r="G147" s="108">
        <f>+I37</f>
        <v>0</v>
      </c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10"/>
      <c r="V147" s="50"/>
      <c r="W147" s="37"/>
    </row>
    <row r="148" spans="1:23" ht="6" customHeight="1" x14ac:dyDescent="0.25">
      <c r="A148" s="35"/>
      <c r="B148" s="13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V148" s="50"/>
      <c r="W148" s="37"/>
    </row>
    <row r="149" spans="1:23" x14ac:dyDescent="0.25">
      <c r="A149" s="35"/>
      <c r="B149" s="130" t="s">
        <v>56</v>
      </c>
      <c r="G149" s="108">
        <f>+I39</f>
        <v>0</v>
      </c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10"/>
      <c r="V149" s="50"/>
      <c r="W149" s="37"/>
    </row>
    <row r="150" spans="1:23" ht="12.75" customHeight="1" x14ac:dyDescent="0.25">
      <c r="A150" s="134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35"/>
    </row>
    <row r="151" spans="1:23" x14ac:dyDescent="0.25">
      <c r="A151" s="31"/>
      <c r="B151" s="136"/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33"/>
    </row>
    <row r="152" spans="1:23" x14ac:dyDescent="0.25">
      <c r="A152" s="35"/>
      <c r="B152" s="46" t="str">
        <f>+E92</f>
        <v>RG NR</v>
      </c>
      <c r="E152" s="108">
        <f>+G92</f>
        <v>0</v>
      </c>
      <c r="F152" s="109"/>
      <c r="G152" s="109"/>
      <c r="H152" s="109"/>
      <c r="I152" s="110"/>
      <c r="W152" s="37"/>
    </row>
    <row r="153" spans="1:23" ht="5.25" customHeight="1" x14ac:dyDescent="0.25">
      <c r="A153" s="35"/>
      <c r="C153" s="43"/>
      <c r="V153" s="44"/>
      <c r="W153" s="37"/>
    </row>
    <row r="154" spans="1:23" x14ac:dyDescent="0.25">
      <c r="A154" s="35"/>
      <c r="B154" s="46" t="str">
        <f>+M92</f>
        <v>RG TRIB</v>
      </c>
      <c r="E154" s="108">
        <f>+P92</f>
        <v>0</v>
      </c>
      <c r="F154" s="109"/>
      <c r="G154" s="109"/>
      <c r="H154" s="109"/>
      <c r="I154" s="110"/>
      <c r="W154" s="37"/>
    </row>
    <row r="155" spans="1:23" x14ac:dyDescent="0.25">
      <c r="A155" s="35"/>
      <c r="W155" s="37"/>
    </row>
    <row r="156" spans="1:23" ht="6" customHeight="1" x14ac:dyDescent="0.25">
      <c r="A156" s="35"/>
      <c r="B156" s="13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37"/>
    </row>
    <row r="157" spans="1:23" ht="17.25" x14ac:dyDescent="0.3">
      <c r="A157" s="35"/>
      <c r="H157" s="137" t="s">
        <v>224</v>
      </c>
      <c r="J157" s="137"/>
      <c r="K157" s="137"/>
      <c r="L157" s="137"/>
      <c r="M157" s="137"/>
      <c r="N157" s="137"/>
      <c r="O157" s="137"/>
      <c r="P157" s="137"/>
      <c r="Q157" s="108">
        <f>K94</f>
        <v>0</v>
      </c>
      <c r="R157" s="109"/>
      <c r="S157" s="110"/>
      <c r="W157" s="37"/>
    </row>
    <row r="158" spans="1:23" x14ac:dyDescent="0.25">
      <c r="A158" s="35"/>
      <c r="W158" s="37"/>
    </row>
    <row r="159" spans="1:23" x14ac:dyDescent="0.25">
      <c r="A159" s="35"/>
      <c r="B159" s="76" t="s">
        <v>225</v>
      </c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37"/>
    </row>
    <row r="160" spans="1:23" x14ac:dyDescent="0.25">
      <c r="A160" s="35"/>
      <c r="W160" s="37"/>
    </row>
    <row r="161" spans="1:23" x14ac:dyDescent="0.25">
      <c r="A161" s="35"/>
      <c r="B161" s="34" t="s">
        <v>226</v>
      </c>
      <c r="E161" s="108">
        <f>R94</f>
        <v>0</v>
      </c>
      <c r="F161" s="109"/>
      <c r="G161" s="109"/>
      <c r="H161" s="109"/>
      <c r="I161" s="109"/>
      <c r="J161" s="109"/>
      <c r="K161" s="109"/>
      <c r="L161" s="109"/>
      <c r="M161" s="109"/>
      <c r="N161" s="110"/>
      <c r="W161" s="37"/>
    </row>
    <row r="162" spans="1:23" x14ac:dyDescent="0.25">
      <c r="A162" s="35"/>
      <c r="W162" s="37"/>
    </row>
    <row r="163" spans="1:23" x14ac:dyDescent="0.25">
      <c r="A163" s="35"/>
      <c r="B163" s="34" t="s">
        <v>234</v>
      </c>
      <c r="P163" s="108">
        <f>G76</f>
        <v>0</v>
      </c>
      <c r="Q163" s="109"/>
      <c r="R163" s="109"/>
      <c r="S163" s="109"/>
      <c r="T163" s="109"/>
      <c r="U163" s="109"/>
      <c r="V163" s="110"/>
      <c r="W163" s="37"/>
    </row>
    <row r="164" spans="1:23" ht="6" customHeight="1" x14ac:dyDescent="0.25">
      <c r="A164" s="35"/>
      <c r="B164" s="13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37"/>
    </row>
    <row r="165" spans="1:23" x14ac:dyDescent="0.25">
      <c r="A165" s="35"/>
      <c r="B165" s="34" t="s">
        <v>228</v>
      </c>
      <c r="W165" s="37"/>
    </row>
    <row r="166" spans="1:23" ht="6" customHeight="1" x14ac:dyDescent="0.25">
      <c r="A166" s="35"/>
      <c r="B166" s="13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37"/>
    </row>
    <row r="167" spans="1:23" x14ac:dyDescent="0.25">
      <c r="A167" s="35"/>
      <c r="B167" s="34">
        <v>1</v>
      </c>
      <c r="C167" s="111">
        <f>+G78</f>
        <v>0</v>
      </c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5"/>
      <c r="W167" s="37"/>
    </row>
    <row r="168" spans="1:23" ht="6" customHeight="1" x14ac:dyDescent="0.25">
      <c r="A168" s="35"/>
      <c r="B168" s="13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37"/>
    </row>
    <row r="169" spans="1:23" x14ac:dyDescent="0.25">
      <c r="A169" s="35"/>
      <c r="B169" s="34">
        <v>2</v>
      </c>
      <c r="C169" s="111">
        <f>+G80</f>
        <v>0</v>
      </c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5"/>
      <c r="W169" s="37"/>
    </row>
    <row r="170" spans="1:23" ht="6" customHeight="1" x14ac:dyDescent="0.25">
      <c r="A170" s="35"/>
      <c r="B170" s="13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37"/>
    </row>
    <row r="171" spans="1:23" x14ac:dyDescent="0.25">
      <c r="A171" s="35"/>
      <c r="B171" s="34">
        <v>3</v>
      </c>
      <c r="C171" s="111">
        <f>+G82</f>
        <v>0</v>
      </c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5"/>
      <c r="W171" s="37"/>
    </row>
    <row r="172" spans="1:23" ht="6" customHeight="1" x14ac:dyDescent="0.25">
      <c r="A172" s="35"/>
      <c r="B172" s="13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37"/>
    </row>
    <row r="173" spans="1:23" x14ac:dyDescent="0.25">
      <c r="A173" s="35"/>
      <c r="B173" s="34">
        <v>4</v>
      </c>
      <c r="C173" s="111">
        <f>+G84</f>
        <v>0</v>
      </c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5"/>
      <c r="W173" s="37"/>
    </row>
    <row r="174" spans="1:23" ht="6" customHeight="1" x14ac:dyDescent="0.25">
      <c r="A174" s="35"/>
      <c r="B174" s="13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37"/>
    </row>
    <row r="175" spans="1:23" x14ac:dyDescent="0.25">
      <c r="A175" s="35"/>
      <c r="B175" s="34">
        <v>5</v>
      </c>
      <c r="C175" s="111">
        <f>+G86</f>
        <v>0</v>
      </c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5"/>
      <c r="W175" s="37"/>
    </row>
    <row r="176" spans="1:23" ht="6" customHeight="1" x14ac:dyDescent="0.25">
      <c r="A176" s="35"/>
      <c r="B176" s="13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37"/>
    </row>
    <row r="177" spans="1:23" x14ac:dyDescent="0.25">
      <c r="A177" s="35"/>
      <c r="B177" s="34">
        <v>6</v>
      </c>
      <c r="C177" s="111">
        <f>+G88</f>
        <v>0</v>
      </c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5"/>
      <c r="W177" s="37"/>
    </row>
    <row r="178" spans="1:23" ht="6" customHeight="1" x14ac:dyDescent="0.25">
      <c r="A178" s="35"/>
      <c r="B178" s="13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37"/>
    </row>
    <row r="179" spans="1:23" x14ac:dyDescent="0.25">
      <c r="A179" s="35"/>
      <c r="B179" s="34" t="s">
        <v>229</v>
      </c>
      <c r="W179" s="37"/>
    </row>
    <row r="180" spans="1:23" ht="6" customHeight="1" x14ac:dyDescent="0.25">
      <c r="A180" s="35"/>
      <c r="B180" s="13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37"/>
    </row>
    <row r="181" spans="1:23" x14ac:dyDescent="0.25">
      <c r="A181" s="35"/>
      <c r="B181" s="116" t="s">
        <v>230</v>
      </c>
      <c r="W181" s="37"/>
    </row>
    <row r="182" spans="1:23" x14ac:dyDescent="0.25">
      <c r="A182" s="35"/>
      <c r="B182" s="116" t="s">
        <v>231</v>
      </c>
      <c r="W182" s="37"/>
    </row>
    <row r="183" spans="1:23" ht="15.6" customHeight="1" x14ac:dyDescent="0.25">
      <c r="A183" s="35"/>
      <c r="B183" s="86" t="s">
        <v>232</v>
      </c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W183" s="37"/>
    </row>
    <row r="184" spans="1:23" x14ac:dyDescent="0.25">
      <c r="A184" s="35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W184" s="37"/>
    </row>
    <row r="185" spans="1:23" x14ac:dyDescent="0.25">
      <c r="A185" s="35"/>
      <c r="B185" s="138"/>
      <c r="W185" s="37"/>
    </row>
    <row r="186" spans="1:23" x14ac:dyDescent="0.25">
      <c r="A186" s="35"/>
      <c r="B186" s="38" t="s">
        <v>240</v>
      </c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7"/>
    </row>
    <row r="187" spans="1:23" x14ac:dyDescent="0.25">
      <c r="A187" s="35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37"/>
    </row>
    <row r="188" spans="1:23" x14ac:dyDescent="0.25">
      <c r="A188" s="35"/>
      <c r="B188" s="138" t="s">
        <v>233</v>
      </c>
      <c r="C188" s="138"/>
      <c r="D188" s="108">
        <f>G76</f>
        <v>0</v>
      </c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Q188" s="138"/>
      <c r="R188" s="138"/>
      <c r="S188" s="138"/>
      <c r="T188" s="138"/>
      <c r="U188" s="138"/>
      <c r="V188" s="138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ht="22.5" customHeight="1" x14ac:dyDescent="0.25">
      <c r="A190" s="35"/>
      <c r="B190" s="34" t="s">
        <v>235</v>
      </c>
      <c r="E190" s="140"/>
      <c r="F190" s="140"/>
      <c r="G190" s="140"/>
      <c r="H190" s="140"/>
      <c r="I190" s="140"/>
      <c r="J190" s="140"/>
      <c r="K190" s="140"/>
      <c r="L190" s="34" t="s">
        <v>236</v>
      </c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ht="22.5" customHeight="1" x14ac:dyDescent="0.25">
      <c r="A192" s="35"/>
      <c r="B192" s="34" t="s">
        <v>237</v>
      </c>
      <c r="F192" s="140"/>
      <c r="G192" s="140"/>
      <c r="H192" s="140"/>
      <c r="I192" s="140"/>
      <c r="J192" s="140"/>
      <c r="K192" s="140"/>
      <c r="L192" s="140"/>
      <c r="M192" s="34" t="s">
        <v>238</v>
      </c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ht="22.5" customHeight="1" x14ac:dyDescent="0.25">
      <c r="A194" s="35"/>
      <c r="B194" s="34" t="s">
        <v>237</v>
      </c>
      <c r="F194" s="140"/>
      <c r="G194" s="140"/>
      <c r="H194" s="140"/>
      <c r="I194" s="140"/>
      <c r="J194" s="140"/>
      <c r="K194" s="140"/>
      <c r="L194" s="140"/>
      <c r="M194" s="34" t="s">
        <v>239</v>
      </c>
      <c r="W194" s="37"/>
    </row>
    <row r="195" spans="1:23" x14ac:dyDescent="0.25">
      <c r="A195" s="35"/>
      <c r="B195" s="138"/>
      <c r="W195" s="37"/>
    </row>
    <row r="196" spans="1:23" x14ac:dyDescent="0.25">
      <c r="A196" s="35"/>
      <c r="B196" s="38" t="s">
        <v>241</v>
      </c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7"/>
    </row>
    <row r="197" spans="1:23" x14ac:dyDescent="0.25">
      <c r="A197" s="35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37"/>
    </row>
    <row r="198" spans="1:23" x14ac:dyDescent="0.25">
      <c r="A198" s="35"/>
      <c r="B198" s="34" t="s">
        <v>242</v>
      </c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34" t="s">
        <v>227</v>
      </c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x14ac:dyDescent="0.25">
      <c r="A202" s="35"/>
      <c r="W202" s="37"/>
    </row>
    <row r="203" spans="1:23" x14ac:dyDescent="0.25">
      <c r="A203" s="35"/>
      <c r="B203" s="34" t="s">
        <v>246</v>
      </c>
      <c r="W203" s="37"/>
    </row>
    <row r="204" spans="1:23" x14ac:dyDescent="0.25">
      <c r="A204" s="35"/>
      <c r="W204" s="37"/>
    </row>
    <row r="205" spans="1:23" x14ac:dyDescent="0.25">
      <c r="A205" s="35"/>
      <c r="W205" s="37"/>
    </row>
    <row r="206" spans="1:23" x14ac:dyDescent="0.25">
      <c r="A206" s="35"/>
      <c r="W206" s="37"/>
    </row>
    <row r="207" spans="1:23" x14ac:dyDescent="0.25">
      <c r="A207" s="35"/>
      <c r="W207" s="37"/>
    </row>
    <row r="208" spans="1:23" x14ac:dyDescent="0.25">
      <c r="A208" s="35"/>
      <c r="B208" s="141" t="s">
        <v>245</v>
      </c>
      <c r="C208" s="141"/>
      <c r="D208" s="141"/>
      <c r="E208" s="141"/>
      <c r="F208" s="141"/>
      <c r="G208" s="141"/>
      <c r="H208" s="141"/>
      <c r="I208" s="141"/>
      <c r="J208" s="141"/>
      <c r="K208" s="141"/>
      <c r="Q208" s="141" t="s">
        <v>243</v>
      </c>
      <c r="R208" s="141"/>
      <c r="S208" s="141"/>
      <c r="T208" s="141"/>
      <c r="U208" s="141"/>
      <c r="V208" s="141"/>
      <c r="W208" s="37"/>
    </row>
    <row r="209" spans="1:23" x14ac:dyDescent="0.25">
      <c r="A209" s="35"/>
      <c r="B209" s="142"/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2"/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B211" s="142" t="s">
        <v>248</v>
      </c>
      <c r="C211" s="142"/>
      <c r="D211" s="142"/>
      <c r="E211" s="142"/>
      <c r="F211" s="142"/>
      <c r="G211" s="142"/>
      <c r="H211" s="142"/>
      <c r="I211" s="142"/>
      <c r="W211" s="37"/>
    </row>
    <row r="212" spans="1:23" x14ac:dyDescent="0.25">
      <c r="A212" s="35"/>
      <c r="B212" s="142"/>
      <c r="C212" s="142"/>
      <c r="D212" s="142"/>
      <c r="E212" s="142"/>
      <c r="F212" s="142"/>
      <c r="G212" s="142"/>
      <c r="H212" s="142"/>
      <c r="I212" s="142"/>
      <c r="W212" s="37"/>
    </row>
    <row r="213" spans="1:23" x14ac:dyDescent="0.25">
      <c r="A213" s="35"/>
      <c r="B213" s="142"/>
      <c r="C213" s="142"/>
      <c r="D213" s="142"/>
      <c r="E213" s="142"/>
      <c r="F213" s="142"/>
      <c r="G213" s="142"/>
      <c r="H213" s="142"/>
      <c r="I213" s="142"/>
      <c r="W213" s="37"/>
    </row>
    <row r="214" spans="1:23" x14ac:dyDescent="0.25">
      <c r="A214" s="35"/>
      <c r="B214" s="142" t="s">
        <v>247</v>
      </c>
      <c r="C214" s="142"/>
      <c r="D214" s="142"/>
      <c r="E214" s="142"/>
      <c r="F214" s="142"/>
      <c r="G214" s="142"/>
      <c r="H214" s="142"/>
      <c r="I214" s="142"/>
      <c r="W214" s="37"/>
    </row>
    <row r="215" spans="1:23" x14ac:dyDescent="0.25">
      <c r="A215" s="35"/>
      <c r="B215" s="142"/>
      <c r="C215" s="142"/>
      <c r="D215" s="142"/>
      <c r="E215" s="142"/>
      <c r="F215" s="142"/>
      <c r="G215" s="142"/>
      <c r="H215" s="142"/>
      <c r="I215" s="142"/>
      <c r="W215" s="37"/>
    </row>
    <row r="216" spans="1:23" x14ac:dyDescent="0.25">
      <c r="A216" s="35"/>
      <c r="B216" s="142"/>
      <c r="C216" s="142"/>
      <c r="D216" s="142"/>
      <c r="E216" s="142"/>
      <c r="F216" s="142"/>
      <c r="G216" s="142"/>
      <c r="H216" s="142"/>
      <c r="I216" s="142"/>
      <c r="W216" s="37"/>
    </row>
    <row r="217" spans="1:23" x14ac:dyDescent="0.25">
      <c r="A217" s="35"/>
      <c r="B217" s="143" t="s">
        <v>244</v>
      </c>
      <c r="C217" s="142"/>
      <c r="D217" s="142"/>
      <c r="E217" s="142"/>
      <c r="F217" s="142"/>
      <c r="G217" s="142"/>
      <c r="H217" s="142"/>
      <c r="I217" s="142"/>
      <c r="W217" s="37"/>
    </row>
    <row r="218" spans="1:23" x14ac:dyDescent="0.25">
      <c r="A218" s="35"/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134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35"/>
    </row>
  </sheetData>
  <sheetProtection algorithmName="SHA-512" hashValue="7AIAupFb+NPhZgIjvQQPZS92qp+oCFvaSHTwfRQFW3SuO66LR6S5PUKLWuaXQCI9WhwFl84Kd8bW5o8ucjXkEQ==" saltValue="5mqXTOYKwoQx4j52PhWrug==" spinCount="100000" sheet="1" objects="1" scenarios="1"/>
  <mergeCells count="83">
    <mergeCell ref="B196:V196"/>
    <mergeCell ref="B208:K208"/>
    <mergeCell ref="Q208:V208"/>
    <mergeCell ref="B186:V186"/>
    <mergeCell ref="D188:P188"/>
    <mergeCell ref="E190:K190"/>
    <mergeCell ref="F192:L192"/>
    <mergeCell ref="F194:L194"/>
    <mergeCell ref="C171:P171"/>
    <mergeCell ref="C173:P173"/>
    <mergeCell ref="C175:P175"/>
    <mergeCell ref="C177:P177"/>
    <mergeCell ref="B183:U184"/>
    <mergeCell ref="B159:V159"/>
    <mergeCell ref="E161:N161"/>
    <mergeCell ref="P163:V163"/>
    <mergeCell ref="C167:P167"/>
    <mergeCell ref="C169:P169"/>
    <mergeCell ref="G149:S149"/>
    <mergeCell ref="B151:V151"/>
    <mergeCell ref="E152:I152"/>
    <mergeCell ref="E154:I154"/>
    <mergeCell ref="Q157:S157"/>
    <mergeCell ref="G140:N140"/>
    <mergeCell ref="G142:S142"/>
    <mergeCell ref="G145:J145"/>
    <mergeCell ref="L145:O145"/>
    <mergeCell ref="G147:S147"/>
    <mergeCell ref="G120:K120"/>
    <mergeCell ref="D123:G123"/>
    <mergeCell ref="R125:V125"/>
    <mergeCell ref="G136:S136"/>
    <mergeCell ref="G138:N138"/>
    <mergeCell ref="B104:V104"/>
    <mergeCell ref="B106:V106"/>
    <mergeCell ref="B110:V110"/>
    <mergeCell ref="G114:K114"/>
    <mergeCell ref="G116:K116"/>
    <mergeCell ref="K94:M94"/>
    <mergeCell ref="R94:V94"/>
    <mergeCell ref="R98:U98"/>
    <mergeCell ref="R100:U100"/>
    <mergeCell ref="D102:G102"/>
    <mergeCell ref="G82:T82"/>
    <mergeCell ref="G84:T84"/>
    <mergeCell ref="G86:T86"/>
    <mergeCell ref="G88:T88"/>
    <mergeCell ref="G92:K92"/>
    <mergeCell ref="P92:T92"/>
    <mergeCell ref="B73:V73"/>
    <mergeCell ref="B74:V74"/>
    <mergeCell ref="G76:T76"/>
    <mergeCell ref="G78:T78"/>
    <mergeCell ref="G80:T80"/>
    <mergeCell ref="C43:U43"/>
    <mergeCell ref="C44:U44"/>
    <mergeCell ref="B47:V47"/>
    <mergeCell ref="C52:Q53"/>
    <mergeCell ref="C54:Q56"/>
    <mergeCell ref="C61:Q61"/>
    <mergeCell ref="C64:Q64"/>
    <mergeCell ref="C67:U67"/>
    <mergeCell ref="C71:U71"/>
    <mergeCell ref="C60:T60"/>
    <mergeCell ref="I39:V39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I37:V37"/>
    <mergeCell ref="I16:V16"/>
    <mergeCell ref="E7:I7"/>
    <mergeCell ref="E9:I9"/>
    <mergeCell ref="B1:V1"/>
    <mergeCell ref="B2:V2"/>
    <mergeCell ref="I12:V12"/>
    <mergeCell ref="I14:V14"/>
    <mergeCell ref="B3:V3"/>
  </mergeCells>
  <dataValidations count="6">
    <dataValidation type="whole" allowBlank="1" showInputMessage="1" showErrorMessage="1" error="ATTENZIONE: già scelta l’opzione B.1 o inserito un valore diverso da 0 o 1" prompt="Si può inserire 1 solo se non è stato già inserito per l’opzione B.1" sqref="T57 R64" xr:uid="{00000000-0002-0000-1300-000000000000}">
      <formula1>0</formula1>
      <formula2>IF(OR(R54=1),0,1)</formula2>
    </dataValidation>
    <dataValidation type="whole" allowBlank="1" showInputMessage="1" showErrorMessage="1" error="ATTENZIONE: già scelta l’opzione A.2 o inserito un valore diverso da 0 o 1" prompt="Si può inserire 1 solo se non è stato già inserito per l’opzione A.2" sqref="T53" xr:uid="{00000000-0002-0000-1300-000001000000}">
      <formula1>0</formula1>
      <formula2>IF(OR(T56=1),0,1)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61" xr:uid="{00000000-0002-0000-1300-000004000000}">
      <formula1>0</formula1>
      <formula2>IF(OR(R64=1),0,1)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64" xr:uid="{00000000-0002-0000-1300-000005000000}">
      <formula1>10</formula1>
      <formula2>IF(R64=1,19,10)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61" xr:uid="{00000000-0002-0000-1300-000006000000}">
      <formula1>0</formula1>
      <formula2>IF(R61=1,9,0)</formula2>
    </dataValidation>
    <dataValidation type="whole" allowBlank="1" showInputMessage="1" showErrorMessage="1" error="ATTENZIONE: già scelta l’opzione A.1 o inserito un valore diverso da 0 o 1" prompt="Si può inserire 1 solo se non è stato già inserito per l’opzione A.1" sqref="T56" xr:uid="{72373C6D-ED95-4578-BBFB-378C8A637A8A}">
      <formula1>0</formula1>
      <formula2>IF(OR(T53=1),0,1)</formula2>
    </dataValidation>
  </dataValidations>
  <hyperlinks>
    <hyperlink ref="V6" location="'ELENCO TABELLE'!A1" display="Torna all'Elenco Tabelle" xr:uid="{00000000-0004-0000-13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72" max="16383" man="1"/>
    <brk id="150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0961" r:id="rId4">
          <objectPr defaultSize="0" autoPict="0" r:id="rId5">
            <anchor moveWithCells="1" sizeWithCells="1">
              <from>
                <xdr:col>12</xdr:col>
                <xdr:colOff>57150</xdr:colOff>
                <xdr:row>150</xdr:row>
                <xdr:rowOff>152400</xdr:rowOff>
              </from>
              <to>
                <xdr:col>14</xdr:col>
                <xdr:colOff>85725</xdr:colOff>
                <xdr:row>154</xdr:row>
                <xdr:rowOff>161925</xdr:rowOff>
              </to>
            </anchor>
          </objectPr>
        </oleObject>
      </mc:Choice>
      <mc:Fallback>
        <oleObject progId="Word.Picture.8" shapeId="40961" r:id="rId4"/>
      </mc:Fallback>
    </mc:AlternateContent>
    <mc:AlternateContent xmlns:mc="http://schemas.openxmlformats.org/markup-compatibility/2006">
      <mc:Choice Requires="x14">
        <oleObject progId="Word.Picture.8" shapeId="40962" r:id="rId6">
          <objectPr defaultSize="0" autoPict="0" r:id="rId5">
            <anchor moveWithCells="1" sizeWithCells="1">
              <from>
                <xdr:col>12</xdr:col>
                <xdr:colOff>57150</xdr:colOff>
                <xdr:row>150</xdr:row>
                <xdr:rowOff>152400</xdr:rowOff>
              </from>
              <to>
                <xdr:col>14</xdr:col>
                <xdr:colOff>85725</xdr:colOff>
                <xdr:row>154</xdr:row>
                <xdr:rowOff>161925</xdr:rowOff>
              </to>
            </anchor>
          </objectPr>
        </oleObject>
      </mc:Choice>
      <mc:Fallback>
        <oleObject progId="Word.Picture.8" shapeId="40962" r:id="rId6"/>
      </mc:Fallback>
    </mc:AlternateContent>
    <mc:AlternateContent xmlns:mc="http://schemas.openxmlformats.org/markup-compatibility/2006">
      <mc:Choice Requires="x14">
        <oleObject progId="Word.Picture.8" shapeId="40963" r:id="rId7">
          <objectPr defaultSize="0" autoPict="0" r:id="rId5">
            <anchor moveWithCells="1" sizeWithCells="1">
              <from>
                <xdr:col>12</xdr:col>
                <xdr:colOff>57150</xdr:colOff>
                <xdr:row>150</xdr:row>
                <xdr:rowOff>152400</xdr:rowOff>
              </from>
              <to>
                <xdr:col>14</xdr:col>
                <xdr:colOff>85725</xdr:colOff>
                <xdr:row>154</xdr:row>
                <xdr:rowOff>161925</xdr:rowOff>
              </to>
            </anchor>
          </objectPr>
        </oleObject>
      </mc:Choice>
      <mc:Fallback>
        <oleObject progId="Word.Picture.8" shapeId="40963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Y241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144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145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300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58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700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+V43+V45+V47</f>
        <v>1400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466.66666666666669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168" t="s">
        <v>0</v>
      </c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70">
        <f>+V49-V51</f>
        <v>933.33333333333326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92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v>900</v>
      </c>
      <c r="W55" s="37"/>
    </row>
    <row r="56" spans="1:23" x14ac:dyDescent="0.25">
      <c r="A56" s="35"/>
      <c r="W56" s="37"/>
    </row>
    <row r="57" spans="1:23" x14ac:dyDescent="0.25">
      <c r="A57" s="35"/>
      <c r="W57" s="37"/>
    </row>
    <row r="58" spans="1:23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3" ht="5.25" customHeight="1" x14ac:dyDescent="0.25">
      <c r="A59" s="35"/>
      <c r="C59" s="43"/>
      <c r="V59" s="44"/>
      <c r="W59" s="37"/>
    </row>
    <row r="60" spans="1:23" x14ac:dyDescent="0.25">
      <c r="A60" s="35"/>
      <c r="B60" s="77" t="s">
        <v>36</v>
      </c>
      <c r="W60" s="37"/>
    </row>
    <row r="61" spans="1:23" ht="5.25" customHeight="1" x14ac:dyDescent="0.25">
      <c r="A61" s="35"/>
      <c r="C61" s="43"/>
      <c r="V61" s="44"/>
      <c r="W61" s="37"/>
    </row>
    <row r="62" spans="1:23" ht="16.5" customHeight="1" x14ac:dyDescent="0.25">
      <c r="A62" s="35"/>
      <c r="B62" s="78" t="s">
        <v>32</v>
      </c>
      <c r="C62" s="43" t="s">
        <v>146</v>
      </c>
      <c r="T62" s="79"/>
      <c r="V62" s="80">
        <f>IF(T62=1,+V$55*20%,0)</f>
        <v>0</v>
      </c>
      <c r="W62" s="37"/>
    </row>
    <row r="63" spans="1:23" ht="13.5" customHeight="1" x14ac:dyDescent="0.25">
      <c r="A63" s="35"/>
      <c r="C63" s="81" t="s">
        <v>190</v>
      </c>
      <c r="V63" s="44"/>
      <c r="W63" s="37"/>
    </row>
    <row r="64" spans="1:23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IF(T68=1,+V$55*25%,0)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IF(T71=1,+V$55*15%,0)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IF(AND(R76=1,T76&lt;10,T76&gt;0),+V$55*30%*T76,0)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IF(AND(R79=1,T79&lt;20,T79&gt;9),+V55*20%*T79,0)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179"/>
      <c r="V82" s="93">
        <f>+V55+V62+V68+V71+V76+V79</f>
        <v>900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177"/>
      <c r="V86" s="97">
        <f>IF(V55+V62+V68+V71&gt;1638.67,1638.67+V76+V79,V55+V62+V68+V71+V76+V79)</f>
        <v>900</v>
      </c>
      <c r="W86" s="84"/>
      <c r="Y86" s="98"/>
    </row>
    <row r="87" spans="1:25" ht="13.5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+I25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I11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I13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I15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+I17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+I19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+I21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+B6</f>
        <v>RG NR</v>
      </c>
      <c r="G111" s="111">
        <f>+E6</f>
        <v>0</v>
      </c>
      <c r="H111" s="109"/>
      <c r="I111" s="109"/>
      <c r="J111" s="109"/>
      <c r="K111" s="110"/>
      <c r="M111" s="46" t="str">
        <f>+B8</f>
        <v>RG TRIB</v>
      </c>
      <c r="P111" s="111">
        <f>+E8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53"/>
      <c r="T119" s="53"/>
      <c r="U119" s="5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900</v>
      </c>
      <c r="H133" s="118"/>
      <c r="I133" s="118"/>
      <c r="J133" s="118"/>
      <c r="K133" s="119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21"/>
      <c r="I135" s="121"/>
      <c r="J135" s="121"/>
      <c r="K135" s="122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18"/>
      <c r="I139" s="118"/>
      <c r="J139" s="118"/>
      <c r="K139" s="119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23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+I27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I29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+I34</f>
        <v>0</v>
      </c>
      <c r="H164" s="132"/>
      <c r="I164" s="132"/>
      <c r="J164" s="133"/>
      <c r="K164" s="50"/>
      <c r="L164" s="149">
        <f>+N34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I36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+I38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08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TRIB</v>
      </c>
      <c r="E173" s="108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10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srN/J2vz/nb+idbCQyc5AZM3VFde6FloHzLGd+C8CiMA1CHXyGgRASL0HNEzJZc4gEUFcsEfR92dTQSf9uihoQ==" saltValue="wupcWtmPZ7FYJKIR5za2SA==" spinCount="100000" sheet="1" objects="1" scenarios="1"/>
  <mergeCells count="90">
    <mergeCell ref="C82:U82"/>
    <mergeCell ref="B84:V84"/>
    <mergeCell ref="C86:U86"/>
    <mergeCell ref="C53:U53"/>
    <mergeCell ref="C55:U55"/>
    <mergeCell ref="B58:V58"/>
    <mergeCell ref="C67:Q68"/>
    <mergeCell ref="C69:Q71"/>
    <mergeCell ref="C90:U90"/>
    <mergeCell ref="C75:T75"/>
    <mergeCell ref="C51:U51"/>
    <mergeCell ref="I29:P29"/>
    <mergeCell ref="I31:V31"/>
    <mergeCell ref="I34:L34"/>
    <mergeCell ref="N34:Q34"/>
    <mergeCell ref="I36:V36"/>
    <mergeCell ref="I38:V38"/>
    <mergeCell ref="C42:U42"/>
    <mergeCell ref="C43:U43"/>
    <mergeCell ref="C45:U45"/>
    <mergeCell ref="C47:U47"/>
    <mergeCell ref="C49:U49"/>
    <mergeCell ref="C76:Q76"/>
    <mergeCell ref="C79:Q79"/>
    <mergeCell ref="I27:P27"/>
    <mergeCell ref="B1:V1"/>
    <mergeCell ref="B2:V2"/>
    <mergeCell ref="I11:V11"/>
    <mergeCell ref="I13:V13"/>
    <mergeCell ref="I15:V15"/>
    <mergeCell ref="E6:I6"/>
    <mergeCell ref="E8:I8"/>
    <mergeCell ref="I17:V17"/>
    <mergeCell ref="I19:V19"/>
    <mergeCell ref="I21:V21"/>
    <mergeCell ref="I25:V25"/>
    <mergeCell ref="B92:V92"/>
    <mergeCell ref="B93:V93"/>
    <mergeCell ref="G95:T95"/>
    <mergeCell ref="G97:T97"/>
    <mergeCell ref="G99:T99"/>
    <mergeCell ref="G101:T101"/>
    <mergeCell ref="G103:T103"/>
    <mergeCell ref="G105:T105"/>
    <mergeCell ref="G107:T107"/>
    <mergeCell ref="G111:K111"/>
    <mergeCell ref="P111:T111"/>
    <mergeCell ref="K113:M113"/>
    <mergeCell ref="R113:V113"/>
    <mergeCell ref="R117:U117"/>
    <mergeCell ref="R119:U119"/>
    <mergeCell ref="D121:G121"/>
    <mergeCell ref="B123:V123"/>
    <mergeCell ref="B125:V125"/>
    <mergeCell ref="B129:V129"/>
    <mergeCell ref="G133:K133"/>
    <mergeCell ref="G135:K135"/>
    <mergeCell ref="G139:K139"/>
    <mergeCell ref="D142:G142"/>
    <mergeCell ref="R144:V144"/>
    <mergeCell ref="G155:S155"/>
    <mergeCell ref="G157:N157"/>
    <mergeCell ref="G159:N159"/>
    <mergeCell ref="G161:S161"/>
    <mergeCell ref="G164:J164"/>
    <mergeCell ref="L164:O164"/>
    <mergeCell ref="G166:S166"/>
    <mergeCell ref="G168:S168"/>
    <mergeCell ref="B170:V170"/>
    <mergeCell ref="E171:I171"/>
    <mergeCell ref="E173:I173"/>
    <mergeCell ref="Q176:S176"/>
    <mergeCell ref="B178:V178"/>
    <mergeCell ref="E180:N180"/>
    <mergeCell ref="P182:V182"/>
    <mergeCell ref="C186:P186"/>
    <mergeCell ref="C188:P188"/>
    <mergeCell ref="C190:P190"/>
    <mergeCell ref="C192:P192"/>
    <mergeCell ref="C194:P194"/>
    <mergeCell ref="C196:P196"/>
    <mergeCell ref="B202:U203"/>
    <mergeCell ref="B215:V215"/>
    <mergeCell ref="B227:K227"/>
    <mergeCell ref="Q227:V227"/>
    <mergeCell ref="B205:V205"/>
    <mergeCell ref="D207:P207"/>
    <mergeCell ref="E209:K209"/>
    <mergeCell ref="F211:L211"/>
    <mergeCell ref="F213:L213"/>
  </mergeCells>
  <dataValidations count="7">
    <dataValidation type="whole" allowBlank="1" showInputMessage="1" showErrorMessage="1" error="attenzione: inserito un numero diverso da 0 o 1" prompt="Inserire 1 in presenza di parte civile" sqref="T62" xr:uid="{00000000-0002-0000-14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1400-000001000000}">
      <formula1>0</formula1>
      <formula2>IF(OR(T71=1),0,1)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1400-000002000000}">
      <formula1>0</formula1>
      <formula2>IF(OR(T68=1),0,1)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1400-000003000000}">
      <formula1>0</formula1>
      <formula2>IF(OR(R76=1),0,1)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1400-000004000000}">
      <formula1>0</formula1>
      <formula2>IF(OR(R79=1),0,1)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1400-000005000000}">
      <formula1>10</formula1>
      <formula2>IF(R79=1,19,10)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1400-000006000000}">
      <formula1>0</formula1>
      <formula2>IF(R76=1,9,0)</formula2>
    </dataValidation>
  </dataValidations>
  <hyperlinks>
    <hyperlink ref="V5" location="'ELENCO TABELLE'!A1" display="Torna all'Elenco Tabelle" xr:uid="{00000000-0004-0000-14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6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1985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41985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23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156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157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350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58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1150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27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f>+V43+V45</f>
        <v>1500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26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+V47/3</f>
        <v>500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73" t="s">
        <v>0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5">
        <f>+V47-V49</f>
        <v>1000</v>
      </c>
      <c r="W51" s="37"/>
    </row>
    <row r="52" spans="1:23" x14ac:dyDescent="0.25">
      <c r="A52" s="35"/>
      <c r="W52" s="37"/>
    </row>
    <row r="53" spans="1:23" x14ac:dyDescent="0.25">
      <c r="A53" s="35"/>
      <c r="W53" s="37"/>
    </row>
    <row r="54" spans="1:23" ht="16.5" customHeight="1" x14ac:dyDescent="0.25">
      <c r="A54" s="35"/>
      <c r="B54" s="76" t="s">
        <v>28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37"/>
    </row>
    <row r="55" spans="1:23" ht="5.25" customHeight="1" x14ac:dyDescent="0.25">
      <c r="A55" s="35"/>
      <c r="C55" s="43"/>
      <c r="V55" s="44"/>
      <c r="W55" s="37"/>
    </row>
    <row r="56" spans="1:23" x14ac:dyDescent="0.25">
      <c r="A56" s="35"/>
      <c r="B56" s="77" t="s">
        <v>36</v>
      </c>
      <c r="W56" s="37"/>
    </row>
    <row r="57" spans="1:23" ht="5.25" customHeight="1" x14ac:dyDescent="0.25">
      <c r="A57" s="35"/>
      <c r="C57" s="43"/>
      <c r="V57" s="44"/>
      <c r="W57" s="37"/>
    </row>
    <row r="58" spans="1:23" ht="16.5" customHeight="1" x14ac:dyDescent="0.25">
      <c r="A58" s="35"/>
      <c r="B58" s="78" t="s">
        <v>32</v>
      </c>
      <c r="C58" s="43" t="s">
        <v>146</v>
      </c>
      <c r="T58" s="79"/>
      <c r="V58" s="80">
        <f>IF(T58=1,+V$51*20%,0)</f>
        <v>0</v>
      </c>
      <c r="W58" s="37"/>
    </row>
    <row r="59" spans="1:23" ht="13.5" customHeight="1" x14ac:dyDescent="0.25">
      <c r="A59" s="35"/>
      <c r="C59" s="81" t="s">
        <v>190</v>
      </c>
      <c r="V59" s="44"/>
      <c r="W59" s="37"/>
    </row>
    <row r="60" spans="1:23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3" s="83" customFormat="1" ht="16.5" customHeight="1" x14ac:dyDescent="0.25">
      <c r="A61" s="82"/>
      <c r="B61" s="78" t="s">
        <v>33</v>
      </c>
      <c r="C61" s="43" t="s">
        <v>29</v>
      </c>
      <c r="W61" s="84"/>
    </row>
    <row r="62" spans="1:23" ht="13.5" customHeight="1" x14ac:dyDescent="0.25">
      <c r="A62" s="35"/>
      <c r="C62" s="81" t="s">
        <v>37</v>
      </c>
      <c r="V62" s="44"/>
      <c r="W62" s="37"/>
    </row>
    <row r="63" spans="1:23" s="83" customFormat="1" ht="16.5" customHeight="1" x14ac:dyDescent="0.25">
      <c r="A63" s="82"/>
      <c r="B63" s="85" t="s">
        <v>34</v>
      </c>
      <c r="C63" s="86" t="s">
        <v>30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W63" s="84"/>
    </row>
    <row r="64" spans="1:23" s="83" customFormat="1" ht="16.5" customHeight="1" x14ac:dyDescent="0.25">
      <c r="A64" s="82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T64" s="79"/>
      <c r="V64" s="80">
        <f>IF(T64=1,+V$51*25%,0)</f>
        <v>0</v>
      </c>
      <c r="W64" s="84"/>
    </row>
    <row r="65" spans="1:25" s="83" customFormat="1" ht="16.5" customHeight="1" x14ac:dyDescent="0.25">
      <c r="A65" s="82"/>
      <c r="B65" s="85" t="s">
        <v>35</v>
      </c>
      <c r="C65" s="86" t="s">
        <v>260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T65" s="46"/>
      <c r="V65" s="44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34"/>
      <c r="V66" s="44"/>
      <c r="W66" s="84"/>
    </row>
    <row r="67" spans="1:25" s="83" customFormat="1" ht="16.5" customHeight="1" x14ac:dyDescent="0.25">
      <c r="A67" s="82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79"/>
      <c r="V67" s="80">
        <f>IF(T67=1,+V$51*15%,0)</f>
        <v>0</v>
      </c>
      <c r="W67" s="84"/>
    </row>
    <row r="68" spans="1:25" ht="13.5" customHeight="1" x14ac:dyDescent="0.25">
      <c r="A68" s="35"/>
      <c r="C68" s="81" t="s">
        <v>249</v>
      </c>
      <c r="V68" s="44"/>
      <c r="W68" s="37"/>
    </row>
    <row r="69" spans="1:25" ht="5.25" customHeight="1" x14ac:dyDescent="0.25">
      <c r="A69" s="35"/>
      <c r="B69" s="63"/>
      <c r="C69" s="64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5"/>
      <c r="W69" s="37"/>
    </row>
    <row r="70" spans="1:25" s="83" customFormat="1" ht="18" customHeight="1" x14ac:dyDescent="0.25">
      <c r="A70" s="82"/>
      <c r="B70" s="78" t="s">
        <v>38</v>
      </c>
      <c r="C70" s="43" t="s">
        <v>31</v>
      </c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T70" s="34"/>
      <c r="V70" s="44"/>
      <c r="W70" s="84"/>
    </row>
    <row r="71" spans="1:25" ht="26.25" customHeight="1" x14ac:dyDescent="0.25">
      <c r="A71" s="35"/>
      <c r="C71" s="89" t="s">
        <v>307</v>
      </c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V71" s="44"/>
      <c r="W71" s="37"/>
      <c r="X71" s="83"/>
    </row>
    <row r="72" spans="1:25" s="83" customFormat="1" ht="18" customHeight="1" x14ac:dyDescent="0.25">
      <c r="A72" s="82"/>
      <c r="B72" s="85" t="s">
        <v>39</v>
      </c>
      <c r="C72" s="86" t="s">
        <v>153</v>
      </c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90"/>
      <c r="T72" s="79"/>
      <c r="V72" s="80">
        <f>IF(AND(R72=1,T72&lt;10,T72&gt;0),+V$51*30%*T72,0)</f>
        <v>0</v>
      </c>
      <c r="W72" s="84"/>
    </row>
    <row r="73" spans="1:25" ht="13.5" customHeight="1" x14ac:dyDescent="0.25">
      <c r="A73" s="35"/>
      <c r="C73" s="81" t="s">
        <v>198</v>
      </c>
      <c r="V73" s="44"/>
      <c r="W73" s="37"/>
    </row>
    <row r="74" spans="1:25" ht="5.25" customHeight="1" x14ac:dyDescent="0.25">
      <c r="A74" s="35"/>
      <c r="C74" s="43"/>
      <c r="V74" s="44"/>
      <c r="W74" s="37"/>
    </row>
    <row r="75" spans="1:25" s="83" customFormat="1" ht="18" customHeight="1" x14ac:dyDescent="0.25">
      <c r="A75" s="82"/>
      <c r="B75" s="85" t="s">
        <v>40</v>
      </c>
      <c r="C75" s="86" t="s">
        <v>152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90"/>
      <c r="T75" s="79"/>
      <c r="V75" s="80">
        <f>IF(AND(R75=1,T75&lt;20,T75&gt;9),+V$51*20%*T75,0)</f>
        <v>0</v>
      </c>
      <c r="W75" s="84"/>
      <c r="Y75" s="98"/>
    </row>
    <row r="76" spans="1:25" ht="13.5" customHeight="1" x14ac:dyDescent="0.25">
      <c r="A76" s="35"/>
      <c r="C76" s="81" t="s">
        <v>197</v>
      </c>
      <c r="V76" s="44"/>
      <c r="W76" s="37"/>
    </row>
    <row r="77" spans="1:25" ht="5.25" customHeight="1" x14ac:dyDescent="0.25">
      <c r="A77" s="35"/>
      <c r="B77" s="63"/>
      <c r="C77" s="64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5"/>
      <c r="W77" s="37"/>
    </row>
    <row r="78" spans="1:25" s="83" customFormat="1" ht="18" customHeight="1" x14ac:dyDescent="0.25">
      <c r="A78" s="82"/>
      <c r="C78" s="92" t="s">
        <v>43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3">
        <f>+V51+V58+V64+V67+V72+V75</f>
        <v>1000</v>
      </c>
      <c r="W78" s="84"/>
    </row>
    <row r="79" spans="1:25" ht="5.25" customHeight="1" x14ac:dyDescent="0.25">
      <c r="A79" s="35"/>
      <c r="C79" s="43"/>
      <c r="V79" s="44"/>
      <c r="W79" s="37"/>
    </row>
    <row r="80" spans="1:25" s="83" customFormat="1" ht="27" customHeight="1" x14ac:dyDescent="0.25">
      <c r="A80" s="82"/>
      <c r="B80" s="95" t="s">
        <v>60</v>
      </c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84"/>
    </row>
    <row r="81" spans="1:25" ht="5.25" customHeight="1" thickBot="1" x14ac:dyDescent="0.3">
      <c r="A81" s="35"/>
      <c r="C81" s="43"/>
      <c r="V81" s="44"/>
      <c r="W81" s="37"/>
    </row>
    <row r="82" spans="1:25" s="83" customFormat="1" ht="18" customHeight="1" thickBot="1" x14ac:dyDescent="0.3">
      <c r="A82" s="82"/>
      <c r="C82" s="92" t="s">
        <v>66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7">
        <f>IF(V51+V58+V64+V67&gt;1638.67,1638.67+V72+V75,V51+V58+V64+V67+V72+V75)</f>
        <v>1000</v>
      </c>
      <c r="W82" s="84"/>
      <c r="Y82" s="98"/>
    </row>
    <row r="83" spans="1:25" ht="13.5" customHeight="1" x14ac:dyDescent="0.25">
      <c r="A83" s="35"/>
      <c r="C83" s="81"/>
      <c r="V83" s="44"/>
      <c r="W83" s="37"/>
    </row>
    <row r="84" spans="1:25" ht="5.25" customHeight="1" x14ac:dyDescent="0.25">
      <c r="A84" s="35"/>
      <c r="B84" s="63"/>
      <c r="C84" s="64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5"/>
      <c r="W84" s="37"/>
    </row>
    <row r="85" spans="1:25" s="100" customFormat="1" ht="6" customHeight="1" x14ac:dyDescent="0.2">
      <c r="A85" s="99"/>
      <c r="W85" s="101"/>
    </row>
    <row r="86" spans="1:25" s="100" customFormat="1" ht="16.5" customHeight="1" x14ac:dyDescent="0.2">
      <c r="A86" s="99"/>
      <c r="C86" s="92" t="s">
        <v>61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102"/>
      <c r="W86" s="101"/>
    </row>
    <row r="87" spans="1:25" s="83" customFormat="1" ht="12.75" customHeight="1" x14ac:dyDescent="0.25">
      <c r="A87" s="103"/>
      <c r="B87" s="104"/>
      <c r="C87" s="104"/>
      <c r="D87" s="105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6"/>
    </row>
    <row r="88" spans="1:25" ht="18.75" x14ac:dyDescent="0.3">
      <c r="A88" s="31"/>
      <c r="B88" s="32" t="s">
        <v>199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3"/>
    </row>
    <row r="89" spans="1:25" x14ac:dyDescent="0.25">
      <c r="A89" s="35"/>
      <c r="B89" s="107" t="s">
        <v>206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37"/>
    </row>
    <row r="90" spans="1:25" x14ac:dyDescent="0.25">
      <c r="A90" s="35"/>
      <c r="W90" s="37"/>
    </row>
    <row r="91" spans="1:25" x14ac:dyDescent="0.25">
      <c r="A91" s="35"/>
      <c r="B91" s="34" t="s">
        <v>200</v>
      </c>
      <c r="G91" s="108">
        <f>I$25</f>
        <v>0</v>
      </c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201</v>
      </c>
      <c r="F93" s="34">
        <v>1</v>
      </c>
      <c r="G93" s="108">
        <f>I11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ht="5.25" customHeight="1" x14ac:dyDescent="0.25">
      <c r="A94" s="35"/>
      <c r="W94" s="37"/>
    </row>
    <row r="95" spans="1:25" x14ac:dyDescent="0.25">
      <c r="A95" s="35"/>
      <c r="F95" s="34">
        <v>2</v>
      </c>
      <c r="G95" s="108">
        <f>+I13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3</v>
      </c>
      <c r="G97" s="108">
        <f>I15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4</v>
      </c>
      <c r="G99" s="108">
        <f>+I17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5</v>
      </c>
      <c r="G101" s="108">
        <f>+I19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6</v>
      </c>
      <c r="G103" s="108">
        <f>+I21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x14ac:dyDescent="0.25">
      <c r="A104" s="35"/>
      <c r="W104" s="37"/>
    </row>
    <row r="105" spans="1:23" x14ac:dyDescent="0.25">
      <c r="A105" s="35"/>
      <c r="B105" s="34" t="s">
        <v>202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34" t="s">
        <v>203</v>
      </c>
      <c r="E107" s="46" t="str">
        <f>+B6</f>
        <v>RG NR</v>
      </c>
      <c r="G107" s="111">
        <f>+E6</f>
        <v>0</v>
      </c>
      <c r="H107" s="109"/>
      <c r="I107" s="109"/>
      <c r="J107" s="109"/>
      <c r="K107" s="110"/>
      <c r="M107" s="46" t="str">
        <f>+B8</f>
        <v>RG TRIB</v>
      </c>
      <c r="P107" s="111">
        <f>+E8</f>
        <v>0</v>
      </c>
      <c r="Q107" s="109"/>
      <c r="R107" s="109"/>
      <c r="S107" s="109"/>
      <c r="T107" s="110"/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204</v>
      </c>
      <c r="K109" s="52"/>
      <c r="L109" s="53"/>
      <c r="M109" s="54"/>
      <c r="O109" s="34" t="s">
        <v>205</v>
      </c>
      <c r="R109" s="52"/>
      <c r="S109" s="53"/>
      <c r="T109" s="53"/>
      <c r="U109" s="53"/>
      <c r="V109" s="54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258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256</v>
      </c>
      <c r="R113" s="112"/>
      <c r="S113" s="113"/>
      <c r="T113" s="113"/>
      <c r="U113" s="11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257</v>
      </c>
      <c r="R115" s="112"/>
      <c r="S115" s="53"/>
      <c r="T115" s="53"/>
      <c r="U115" s="54"/>
      <c r="W115" s="37"/>
    </row>
    <row r="116" spans="1:23" ht="5.25" customHeight="1" x14ac:dyDescent="0.25">
      <c r="A116" s="35"/>
      <c r="C116" s="43"/>
      <c r="E116" s="115"/>
      <c r="F116" s="115"/>
      <c r="G116" s="115"/>
      <c r="H116" s="115"/>
      <c r="V116" s="44"/>
      <c r="W116" s="37"/>
    </row>
    <row r="117" spans="1:23" x14ac:dyDescent="0.25">
      <c r="A117" s="35"/>
      <c r="B117" s="34" t="s">
        <v>253</v>
      </c>
      <c r="D117" s="47"/>
      <c r="E117" s="48"/>
      <c r="F117" s="48"/>
      <c r="G117" s="49"/>
      <c r="W117" s="37"/>
    </row>
    <row r="118" spans="1:23" x14ac:dyDescent="0.25">
      <c r="A118" s="35"/>
      <c r="W118" s="37"/>
    </row>
    <row r="119" spans="1:23" x14ac:dyDescent="0.25">
      <c r="A119" s="35"/>
      <c r="B119" s="38" t="s">
        <v>99</v>
      </c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</row>
    <row r="120" spans="1:23" x14ac:dyDescent="0.25">
      <c r="A120" s="35"/>
      <c r="W120" s="37"/>
    </row>
    <row r="121" spans="1:23" ht="32.25" customHeight="1" x14ac:dyDescent="0.25">
      <c r="A121" s="35"/>
      <c r="B121" s="86" t="s">
        <v>207</v>
      </c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116" t="s">
        <v>208</v>
      </c>
      <c r="W123" s="37"/>
    </row>
    <row r="124" spans="1:23" x14ac:dyDescent="0.25">
      <c r="A124" s="35"/>
      <c r="W124" s="37"/>
    </row>
    <row r="125" spans="1:23" x14ac:dyDescent="0.25">
      <c r="A125" s="35"/>
      <c r="B125" s="38" t="s">
        <v>100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</row>
    <row r="126" spans="1:23" x14ac:dyDescent="0.25">
      <c r="A126" s="35"/>
      <c r="W126" s="37"/>
    </row>
    <row r="127" spans="1:23" x14ac:dyDescent="0.25">
      <c r="A127" s="35"/>
      <c r="B127" s="116" t="s">
        <v>210</v>
      </c>
      <c r="W127" s="37"/>
    </row>
    <row r="128" spans="1:23" ht="5.25" customHeight="1" x14ac:dyDescent="0.25">
      <c r="A128" s="35"/>
      <c r="C128" s="43"/>
      <c r="V128" s="44"/>
      <c r="W128" s="37"/>
    </row>
    <row r="129" spans="1:23" x14ac:dyDescent="0.25">
      <c r="A129" s="35"/>
      <c r="B129" s="116" t="s">
        <v>211</v>
      </c>
      <c r="G129" s="117">
        <f>+V82</f>
        <v>1000</v>
      </c>
      <c r="H129" s="118"/>
      <c r="I129" s="118"/>
      <c r="J129" s="118"/>
      <c r="K129" s="119"/>
      <c r="L129" s="34" t="s">
        <v>215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212</v>
      </c>
      <c r="G131" s="120"/>
      <c r="H131" s="121"/>
      <c r="I131" s="121"/>
      <c r="J131" s="121"/>
      <c r="K131" s="122"/>
      <c r="L131" s="34" t="s">
        <v>214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209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17">
        <f>+V86</f>
        <v>0</v>
      </c>
      <c r="H135" s="118"/>
      <c r="I135" s="118"/>
      <c r="J135" s="118"/>
      <c r="K135" s="119"/>
      <c r="L135" s="34" t="s">
        <v>213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/>
      <c r="W137" s="37"/>
    </row>
    <row r="138" spans="1:23" x14ac:dyDescent="0.25">
      <c r="A138" s="35"/>
      <c r="B138" s="116" t="s">
        <v>216</v>
      </c>
      <c r="D138" s="148"/>
      <c r="E138" s="124"/>
      <c r="F138" s="124"/>
      <c r="G138" s="125"/>
      <c r="W138" s="37"/>
    </row>
    <row r="139" spans="1:23" x14ac:dyDescent="0.25">
      <c r="A139" s="35"/>
      <c r="B139" s="116"/>
      <c r="R139" s="126"/>
      <c r="S139" s="126"/>
      <c r="T139" s="126"/>
      <c r="U139" s="126"/>
      <c r="V139" s="126"/>
      <c r="W139" s="37"/>
    </row>
    <row r="140" spans="1:23" x14ac:dyDescent="0.25">
      <c r="A140" s="35"/>
      <c r="B140" s="116"/>
      <c r="R140" s="127" t="s">
        <v>217</v>
      </c>
      <c r="S140" s="127"/>
      <c r="T140" s="127"/>
      <c r="U140" s="127"/>
      <c r="V140" s="127"/>
      <c r="W140" s="37"/>
    </row>
    <row r="141" spans="1:23" x14ac:dyDescent="0.25">
      <c r="A141" s="35"/>
      <c r="B141" s="116"/>
      <c r="W141" s="37"/>
    </row>
    <row r="142" spans="1:23" ht="5.25" customHeight="1" x14ac:dyDescent="0.25">
      <c r="A142" s="35"/>
      <c r="B142" s="63"/>
      <c r="C142" s="64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5"/>
      <c r="W142" s="37"/>
    </row>
    <row r="143" spans="1:23" x14ac:dyDescent="0.25">
      <c r="A143" s="35"/>
      <c r="B143" s="116"/>
      <c r="W143" s="37"/>
    </row>
    <row r="144" spans="1:23" x14ac:dyDescent="0.25">
      <c r="A144" s="35"/>
      <c r="B144" s="46" t="s">
        <v>218</v>
      </c>
      <c r="C144" s="46"/>
      <c r="D144" s="128" t="s">
        <v>219</v>
      </c>
      <c r="W144" s="37"/>
    </row>
    <row r="145" spans="1:23" x14ac:dyDescent="0.25">
      <c r="A145" s="35"/>
      <c r="D145" s="128" t="s">
        <v>220</v>
      </c>
      <c r="W145" s="37"/>
    </row>
    <row r="146" spans="1:23" x14ac:dyDescent="0.25">
      <c r="A146" s="35"/>
      <c r="D146" s="128" t="s">
        <v>221</v>
      </c>
      <c r="W146" s="37"/>
    </row>
    <row r="147" spans="1:23" x14ac:dyDescent="0.25">
      <c r="A147" s="35"/>
      <c r="D147" s="128" t="s">
        <v>222</v>
      </c>
      <c r="W147" s="37"/>
    </row>
    <row r="148" spans="1:23" x14ac:dyDescent="0.25">
      <c r="A148" s="35"/>
      <c r="D148" s="128" t="s">
        <v>223</v>
      </c>
      <c r="W148" s="37"/>
    </row>
    <row r="149" spans="1:23" x14ac:dyDescent="0.25">
      <c r="A149" s="35"/>
      <c r="D149" s="128"/>
      <c r="W149" s="37"/>
    </row>
    <row r="150" spans="1:23" x14ac:dyDescent="0.25">
      <c r="A150" s="35"/>
      <c r="B150" s="129" t="s">
        <v>50</v>
      </c>
      <c r="T150" s="50"/>
      <c r="U150" s="50"/>
      <c r="V150" s="50"/>
      <c r="W150" s="37"/>
    </row>
    <row r="151" spans="1:23" x14ac:dyDescent="0.25">
      <c r="A151" s="35"/>
      <c r="B151" s="130" t="s">
        <v>48</v>
      </c>
      <c r="G151" s="108">
        <f>+G91</f>
        <v>0</v>
      </c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10"/>
      <c r="W151" s="37"/>
    </row>
    <row r="152" spans="1:23" ht="6" customHeight="1" x14ac:dyDescent="0.25">
      <c r="A152" s="35"/>
      <c r="B152" s="13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V152" s="50"/>
      <c r="W152" s="37"/>
    </row>
    <row r="153" spans="1:23" x14ac:dyDescent="0.25">
      <c r="A153" s="35"/>
      <c r="B153" s="130" t="s">
        <v>47</v>
      </c>
      <c r="G153" s="108">
        <f>+I27</f>
        <v>0</v>
      </c>
      <c r="H153" s="109"/>
      <c r="I153" s="109"/>
      <c r="J153" s="109"/>
      <c r="K153" s="109"/>
      <c r="L153" s="109"/>
      <c r="M153" s="109"/>
      <c r="N153" s="110"/>
      <c r="O153" s="50"/>
      <c r="P153" s="50"/>
      <c r="Q153" s="50"/>
      <c r="R153" s="50"/>
      <c r="S153" s="50"/>
      <c r="V153" s="5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51</v>
      </c>
      <c r="G155" s="111">
        <f>I29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52</v>
      </c>
      <c r="G157" s="108">
        <f>+I31</f>
        <v>0</v>
      </c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10"/>
      <c r="V157" s="50"/>
      <c r="W157" s="37"/>
    </row>
    <row r="158" spans="1:23" x14ac:dyDescent="0.25">
      <c r="A158" s="35"/>
      <c r="B158" s="130"/>
      <c r="G158" s="59" t="s">
        <v>53</v>
      </c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54</v>
      </c>
      <c r="G160" s="149">
        <f>+I34</f>
        <v>0</v>
      </c>
      <c r="H160" s="132"/>
      <c r="I160" s="132"/>
      <c r="J160" s="133"/>
      <c r="K160" s="50"/>
      <c r="L160" s="149">
        <f>+N34</f>
        <v>0</v>
      </c>
      <c r="M160" s="132"/>
      <c r="N160" s="132"/>
      <c r="O160" s="133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55</v>
      </c>
      <c r="G162" s="108">
        <f>I36</f>
        <v>0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1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56</v>
      </c>
      <c r="G164" s="108">
        <f>+I38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12.75" customHeight="1" x14ac:dyDescent="0.25">
      <c r="A165" s="134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35"/>
    </row>
    <row r="166" spans="1:23" x14ac:dyDescent="0.25">
      <c r="A166" s="31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33"/>
    </row>
    <row r="167" spans="1:23" x14ac:dyDescent="0.25">
      <c r="A167" s="35"/>
      <c r="B167" s="46" t="str">
        <f>+E107</f>
        <v>RG NR</v>
      </c>
      <c r="E167" s="108">
        <f>+G107</f>
        <v>0</v>
      </c>
      <c r="F167" s="109"/>
      <c r="G167" s="109"/>
      <c r="H167" s="109"/>
      <c r="I167" s="110"/>
      <c r="W167" s="37"/>
    </row>
    <row r="168" spans="1:23" ht="5.25" customHeight="1" x14ac:dyDescent="0.25">
      <c r="A168" s="35"/>
      <c r="C168" s="43"/>
      <c r="V168" s="44"/>
      <c r="W168" s="37"/>
    </row>
    <row r="169" spans="1:23" x14ac:dyDescent="0.25">
      <c r="A169" s="35"/>
      <c r="B169" s="46" t="str">
        <f>+M107</f>
        <v>RG TRIB</v>
      </c>
      <c r="E169" s="108">
        <f>+P107</f>
        <v>0</v>
      </c>
      <c r="F169" s="109"/>
      <c r="G169" s="109"/>
      <c r="H169" s="109"/>
      <c r="I169" s="110"/>
      <c r="W169" s="37"/>
    </row>
    <row r="170" spans="1:23" x14ac:dyDescent="0.25">
      <c r="A170" s="3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ht="17.25" x14ac:dyDescent="0.3">
      <c r="A172" s="35"/>
      <c r="H172" s="137" t="s">
        <v>224</v>
      </c>
      <c r="J172" s="137"/>
      <c r="K172" s="137"/>
      <c r="L172" s="137"/>
      <c r="M172" s="137"/>
      <c r="N172" s="137"/>
      <c r="O172" s="137"/>
      <c r="P172" s="137"/>
      <c r="Q172" s="108">
        <f>K109</f>
        <v>0</v>
      </c>
      <c r="R172" s="109"/>
      <c r="S172" s="110"/>
      <c r="W172" s="37"/>
    </row>
    <row r="173" spans="1:23" x14ac:dyDescent="0.25">
      <c r="A173" s="35"/>
      <c r="W173" s="37"/>
    </row>
    <row r="174" spans="1:23" x14ac:dyDescent="0.25">
      <c r="A174" s="35"/>
      <c r="B174" s="76" t="s">
        <v>225</v>
      </c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37"/>
    </row>
    <row r="175" spans="1:23" x14ac:dyDescent="0.25">
      <c r="A175" s="35"/>
      <c r="W175" s="37"/>
    </row>
    <row r="176" spans="1:23" x14ac:dyDescent="0.25">
      <c r="A176" s="35"/>
      <c r="B176" s="34" t="s">
        <v>226</v>
      </c>
      <c r="E176" s="108">
        <f>R109</f>
        <v>0</v>
      </c>
      <c r="F176" s="109"/>
      <c r="G176" s="109"/>
      <c r="H176" s="109"/>
      <c r="I176" s="109"/>
      <c r="J176" s="109"/>
      <c r="K176" s="109"/>
      <c r="L176" s="109"/>
      <c r="M176" s="109"/>
      <c r="N176" s="110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234</v>
      </c>
      <c r="P178" s="108">
        <f>G91</f>
        <v>0</v>
      </c>
      <c r="Q178" s="109"/>
      <c r="R178" s="109"/>
      <c r="S178" s="109"/>
      <c r="T178" s="109"/>
      <c r="U178" s="109"/>
      <c r="V178" s="110"/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 t="s">
        <v>228</v>
      </c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>
        <v>1</v>
      </c>
      <c r="C182" s="111">
        <f>+G93</f>
        <v>0</v>
      </c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2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3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4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5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6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 t="s">
        <v>229</v>
      </c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116" t="s">
        <v>230</v>
      </c>
      <c r="W196" s="37"/>
    </row>
    <row r="197" spans="1:23" x14ac:dyDescent="0.25">
      <c r="A197" s="35"/>
      <c r="B197" s="116" t="s">
        <v>231</v>
      </c>
      <c r="W197" s="37"/>
    </row>
    <row r="198" spans="1:23" x14ac:dyDescent="0.25">
      <c r="A198" s="35"/>
      <c r="B198" s="86" t="s">
        <v>232</v>
      </c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W198" s="37"/>
    </row>
    <row r="199" spans="1:23" x14ac:dyDescent="0.25">
      <c r="A199" s="35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W199" s="37"/>
    </row>
    <row r="200" spans="1:23" x14ac:dyDescent="0.25">
      <c r="A200" s="35"/>
      <c r="B200" s="138"/>
      <c r="W200" s="37"/>
    </row>
    <row r="201" spans="1:23" x14ac:dyDescent="0.25">
      <c r="A201" s="35"/>
      <c r="B201" s="38" t="s">
        <v>240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7"/>
    </row>
    <row r="202" spans="1:23" x14ac:dyDescent="0.25">
      <c r="A202" s="35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37"/>
    </row>
    <row r="203" spans="1:23" x14ac:dyDescent="0.25">
      <c r="A203" s="35"/>
      <c r="B203" s="138" t="s">
        <v>233</v>
      </c>
      <c r="C203" s="138"/>
      <c r="D203" s="108">
        <f>G91</f>
        <v>0</v>
      </c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10"/>
      <c r="Q203" s="138"/>
      <c r="R203" s="138"/>
      <c r="S203" s="138"/>
      <c r="T203" s="138"/>
      <c r="U203" s="138"/>
      <c r="V203" s="138"/>
      <c r="W203" s="37"/>
    </row>
    <row r="204" spans="1:23" ht="6" customHeight="1" x14ac:dyDescent="0.25">
      <c r="A204" s="35"/>
      <c r="B204" s="13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37"/>
    </row>
    <row r="205" spans="1:23" ht="22.5" customHeight="1" x14ac:dyDescent="0.25">
      <c r="A205" s="35"/>
      <c r="B205" s="34" t="s">
        <v>235</v>
      </c>
      <c r="E205" s="140"/>
      <c r="F205" s="140"/>
      <c r="G205" s="140"/>
      <c r="H205" s="140"/>
      <c r="I205" s="140"/>
      <c r="J205" s="140"/>
      <c r="K205" s="140"/>
      <c r="L205" s="34" t="s">
        <v>236</v>
      </c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237</v>
      </c>
      <c r="F207" s="140"/>
      <c r="G207" s="140"/>
      <c r="H207" s="140"/>
      <c r="I207" s="140"/>
      <c r="J207" s="140"/>
      <c r="K207" s="140"/>
      <c r="L207" s="140"/>
      <c r="M207" s="34" t="s">
        <v>238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239</v>
      </c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241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34" t="s">
        <v>242</v>
      </c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x14ac:dyDescent="0.25">
      <c r="A215" s="35"/>
      <c r="B215" s="34" t="s">
        <v>227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W217" s="37"/>
    </row>
    <row r="218" spans="1:23" x14ac:dyDescent="0.25">
      <c r="A218" s="35"/>
      <c r="B218" s="34" t="s">
        <v>246</v>
      </c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B223" s="141" t="s">
        <v>245</v>
      </c>
      <c r="C223" s="141"/>
      <c r="D223" s="141"/>
      <c r="E223" s="141"/>
      <c r="F223" s="141"/>
      <c r="G223" s="141"/>
      <c r="H223" s="141"/>
      <c r="I223" s="141"/>
      <c r="J223" s="141"/>
      <c r="K223" s="141"/>
      <c r="Q223" s="141" t="s">
        <v>243</v>
      </c>
      <c r="R223" s="141"/>
      <c r="S223" s="141"/>
      <c r="T223" s="141"/>
      <c r="U223" s="141"/>
      <c r="V223" s="141"/>
      <c r="W223" s="37"/>
    </row>
    <row r="224" spans="1:23" x14ac:dyDescent="0.25">
      <c r="A224" s="35"/>
      <c r="B224" s="142"/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B225" s="142"/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B226" s="142" t="s">
        <v>248</v>
      </c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 t="s">
        <v>247</v>
      </c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3" t="s">
        <v>244</v>
      </c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W233" s="37"/>
    </row>
    <row r="234" spans="1:23" x14ac:dyDescent="0.25">
      <c r="A234" s="35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134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35"/>
    </row>
  </sheetData>
  <sheetProtection algorithmName="SHA-512" hashValue="dJbkXEDc0XL5/Z9GOQCDBZEWd8iWQYD6GTep6F7btZ9PM0d62Q8vAOrxnzMn/vz9XoXyeihT2V7sr575PTQYvA==" saltValue="YbaY2vESyfw03q6E6vIqLQ==" spinCount="100000" sheet="1" objects="1" scenarios="1"/>
  <mergeCells count="88">
    <mergeCell ref="I13:V13"/>
    <mergeCell ref="B1:V1"/>
    <mergeCell ref="B2:V2"/>
    <mergeCell ref="E6:I6"/>
    <mergeCell ref="E8:I8"/>
    <mergeCell ref="I11:V11"/>
    <mergeCell ref="C72:Q72"/>
    <mergeCell ref="C71:T71"/>
    <mergeCell ref="I36:V36"/>
    <mergeCell ref="I15:V15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C49:U49"/>
    <mergeCell ref="C51:U51"/>
    <mergeCell ref="B54:V54"/>
    <mergeCell ref="C63:Q64"/>
    <mergeCell ref="C65:Q67"/>
    <mergeCell ref="I38:V38"/>
    <mergeCell ref="C42:U42"/>
    <mergeCell ref="C43:U43"/>
    <mergeCell ref="C45:U45"/>
    <mergeCell ref="C47:U47"/>
    <mergeCell ref="C78:U78"/>
    <mergeCell ref="B80:V80"/>
    <mergeCell ref="C82:U82"/>
    <mergeCell ref="C86:U86"/>
    <mergeCell ref="C75:Q75"/>
    <mergeCell ref="B88:V88"/>
    <mergeCell ref="B89:V89"/>
    <mergeCell ref="G91:T91"/>
    <mergeCell ref="G93:T93"/>
    <mergeCell ref="G95:T95"/>
    <mergeCell ref="G97:T97"/>
    <mergeCell ref="G99:T99"/>
    <mergeCell ref="G101:T101"/>
    <mergeCell ref="G103:T103"/>
    <mergeCell ref="G107:K107"/>
    <mergeCell ref="P107:T107"/>
    <mergeCell ref="K109:M109"/>
    <mergeCell ref="R109:V109"/>
    <mergeCell ref="R113:U113"/>
    <mergeCell ref="R115:U115"/>
    <mergeCell ref="D117:G117"/>
    <mergeCell ref="B119:V119"/>
    <mergeCell ref="B121:V121"/>
    <mergeCell ref="B125:V125"/>
    <mergeCell ref="G129:K129"/>
    <mergeCell ref="G131:K131"/>
    <mergeCell ref="G135:K135"/>
    <mergeCell ref="D138:G138"/>
    <mergeCell ref="R140:V140"/>
    <mergeCell ref="G151:S151"/>
    <mergeCell ref="G153:N153"/>
    <mergeCell ref="G155:N155"/>
    <mergeCell ref="G157:S157"/>
    <mergeCell ref="G160:J160"/>
    <mergeCell ref="L160:O160"/>
    <mergeCell ref="G162:S162"/>
    <mergeCell ref="G164:S164"/>
    <mergeCell ref="B166:V166"/>
    <mergeCell ref="E167:I167"/>
    <mergeCell ref="E169:I169"/>
    <mergeCell ref="Q172:S172"/>
    <mergeCell ref="B174:V174"/>
    <mergeCell ref="E176:N176"/>
    <mergeCell ref="P178:V178"/>
    <mergeCell ref="C182:P182"/>
    <mergeCell ref="C184:P184"/>
    <mergeCell ref="C186:P186"/>
    <mergeCell ref="C188:P188"/>
    <mergeCell ref="C190:P190"/>
    <mergeCell ref="C192:P192"/>
    <mergeCell ref="B198:U199"/>
    <mergeCell ref="B211:V211"/>
    <mergeCell ref="B223:K223"/>
    <mergeCell ref="Q223:V223"/>
    <mergeCell ref="B201:V201"/>
    <mergeCell ref="D203:P203"/>
    <mergeCell ref="E205:K205"/>
    <mergeCell ref="F207:L207"/>
    <mergeCell ref="F209:L209"/>
  </mergeCells>
  <dataValidations count="7">
    <dataValidation type="whole" allowBlank="1" showInputMessage="1" showErrorMessage="1" error="attenzione: inserito un numero diverso da 0 o 1" prompt="Inserire 1 in presenza di parte civile" sqref="T58" xr:uid="{00000000-0002-0000-15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4" xr:uid="{00000000-0002-0000-1500-000001000000}">
      <formula1>0</formula1>
      <formula2>IF(OR(T67=1),0,1)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67:T68" xr:uid="{00000000-0002-0000-1500-000002000000}">
      <formula1>0</formula1>
      <formula2>IF(OR(T64=1),0,1)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5" xr:uid="{00000000-0002-0000-1500-000003000000}">
      <formula1>0</formula1>
      <formula2>IF(OR(R72=1),0,1)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2" xr:uid="{00000000-0002-0000-1500-000004000000}">
      <formula1>0</formula1>
      <formula2>IF(OR(R75=1),0,1)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5" xr:uid="{00000000-0002-0000-1500-000005000000}">
      <formula1>10</formula1>
      <formula2>IF(R75=1,19,10)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2" xr:uid="{00000000-0002-0000-1500-000006000000}">
      <formula1>0</formula1>
      <formula2>IF(R72=1,9,0)</formula2>
    </dataValidation>
  </dataValidations>
  <hyperlinks>
    <hyperlink ref="V5" location="'ELENCO TABELLE'!A1" display="Torna all'Elenco Tabelle" xr:uid="{00000000-0004-0000-15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7" max="16383" man="1"/>
    <brk id="16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4033" r:id="rId4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44033" r:id="rId4"/>
      </mc:Fallback>
    </mc:AlternateContent>
    <mc:AlternateContent xmlns:mc="http://schemas.openxmlformats.org/markup-compatibility/2006">
      <mc:Choice Requires="x14">
        <oleObject progId="Word.Picture.8" shapeId="44034" r:id="rId6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44034" r:id="rId6"/>
      </mc:Fallback>
    </mc:AlternateContent>
    <mc:AlternateContent xmlns:mc="http://schemas.openxmlformats.org/markup-compatibility/2006">
      <mc:Choice Requires="x14">
        <oleObject progId="Word.Picture.8" shapeId="44035" r:id="rId7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44035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241"/>
  <sheetViews>
    <sheetView view="pageBreakPreview" zoomScaleNormal="115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161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ht="33.75" customHeight="1" x14ac:dyDescent="0.25">
      <c r="A2" s="35"/>
      <c r="B2" s="36" t="s">
        <v>160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300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500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58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v>780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+V43+V45+V47+V49</f>
        <v>1980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26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+V51/3</f>
        <v>660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0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f>+V51-V53</f>
        <v>1320</v>
      </c>
      <c r="W55" s="37"/>
    </row>
    <row r="56" spans="1:23" x14ac:dyDescent="0.25">
      <c r="A56" s="35"/>
      <c r="W56" s="37"/>
    </row>
    <row r="57" spans="1:23" x14ac:dyDescent="0.25">
      <c r="A57" s="35"/>
      <c r="W57" s="37"/>
    </row>
    <row r="58" spans="1:23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3" ht="5.25" customHeight="1" x14ac:dyDescent="0.25">
      <c r="A59" s="35"/>
      <c r="C59" s="43"/>
      <c r="V59" s="44"/>
      <c r="W59" s="37"/>
    </row>
    <row r="60" spans="1:23" x14ac:dyDescent="0.25">
      <c r="A60" s="35"/>
      <c r="B60" s="77" t="s">
        <v>36</v>
      </c>
      <c r="W60" s="37"/>
    </row>
    <row r="61" spans="1:23" ht="5.25" customHeight="1" x14ac:dyDescent="0.25">
      <c r="A61" s="35"/>
      <c r="C61" s="43"/>
      <c r="V61" s="44"/>
      <c r="W61" s="37"/>
    </row>
    <row r="62" spans="1:23" ht="16.5" customHeight="1" x14ac:dyDescent="0.25">
      <c r="A62" s="35"/>
      <c r="B62" s="78" t="s">
        <v>32</v>
      </c>
      <c r="C62" s="43" t="s">
        <v>146</v>
      </c>
      <c r="T62" s="79"/>
      <c r="V62" s="80">
        <f>IF(T62=1,+V$55*20%,0)</f>
        <v>0</v>
      </c>
      <c r="W62" s="37"/>
    </row>
    <row r="63" spans="1:23" ht="13.5" customHeight="1" x14ac:dyDescent="0.25">
      <c r="A63" s="35"/>
      <c r="C63" s="81" t="s">
        <v>190</v>
      </c>
      <c r="V63" s="44"/>
      <c r="W63" s="37"/>
    </row>
    <row r="64" spans="1:23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IF(T68=1,+V$55*25%,0)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IF(T71=1,+V$55*15%,0)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IF(AND(R76=1,T76&lt;10,T76&gt;0),+V$55*30%*T76,0)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IF(AND(R79=1,T79&lt;20,T79&gt;9),+V$55*20%*T79,0)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3">
        <f>+V55+V62+V68+V71+V76+V79</f>
        <v>1320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7">
        <f>IF(V55+V62+V68+V71&gt;2394.67,2394.67+V76+V79,V55+V62+V68+V71+V76+V79)</f>
        <v>1320</v>
      </c>
      <c r="W86" s="84"/>
      <c r="Y86" s="98"/>
    </row>
    <row r="87" spans="1:25" ht="13.5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I25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I11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I13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I15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+I17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+I19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+I21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+B6</f>
        <v>RG NR</v>
      </c>
      <c r="G111" s="111">
        <f>+E6</f>
        <v>0</v>
      </c>
      <c r="H111" s="109"/>
      <c r="I111" s="109"/>
      <c r="J111" s="109"/>
      <c r="K111" s="110"/>
      <c r="M111" s="46" t="str">
        <f>+B8</f>
        <v>RG TRIB</v>
      </c>
      <c r="P111" s="111">
        <f>+E8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113"/>
      <c r="T119" s="113"/>
      <c r="U119" s="11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1320</v>
      </c>
      <c r="H133" s="160"/>
      <c r="I133" s="160"/>
      <c r="J133" s="160"/>
      <c r="K133" s="161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62"/>
      <c r="I135" s="162"/>
      <c r="J135" s="162"/>
      <c r="K135" s="163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60"/>
      <c r="I139" s="160"/>
      <c r="J139" s="160"/>
      <c r="K139" s="161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48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+I27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I29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+I34</f>
        <v>0</v>
      </c>
      <c r="H164" s="132"/>
      <c r="I164" s="132"/>
      <c r="J164" s="133"/>
      <c r="K164" s="50"/>
      <c r="L164" s="131">
        <f>+N34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I36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+I38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11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TRIB</v>
      </c>
      <c r="E173" s="111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ht="15.6" customHeight="1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MyQz/Iqz/yiNhwxuyXM08xQiV6lQFz86leZNJ+jC19OYdn2FAI3+Vr+t39YZfDmxSYXll+0JvxFnhDMFYNCe3A==" saltValue="qg+v8UkU+WFKh2S8U+PNDQ==" spinCount="100000" sheet="1" objects="1" scenarios="1"/>
  <mergeCells count="90">
    <mergeCell ref="I25:V25"/>
    <mergeCell ref="B1:V1"/>
    <mergeCell ref="B2:V2"/>
    <mergeCell ref="E6:I6"/>
    <mergeCell ref="E8:I8"/>
    <mergeCell ref="I11:V11"/>
    <mergeCell ref="I13:V13"/>
    <mergeCell ref="I15:V15"/>
    <mergeCell ref="I17:V17"/>
    <mergeCell ref="I19:V19"/>
    <mergeCell ref="I21:V21"/>
    <mergeCell ref="C49:U49"/>
    <mergeCell ref="I27:P27"/>
    <mergeCell ref="I29:P29"/>
    <mergeCell ref="I31:V31"/>
    <mergeCell ref="I34:L34"/>
    <mergeCell ref="N34:Q34"/>
    <mergeCell ref="I36:V36"/>
    <mergeCell ref="I38:V38"/>
    <mergeCell ref="C42:U42"/>
    <mergeCell ref="C43:U43"/>
    <mergeCell ref="C45:U45"/>
    <mergeCell ref="C47:U47"/>
    <mergeCell ref="C51:U51"/>
    <mergeCell ref="C53:U53"/>
    <mergeCell ref="C55:U55"/>
    <mergeCell ref="B58:V58"/>
    <mergeCell ref="C67:Q68"/>
    <mergeCell ref="C90:U90"/>
    <mergeCell ref="C69:Q71"/>
    <mergeCell ref="C76:Q76"/>
    <mergeCell ref="C79:Q79"/>
    <mergeCell ref="C82:U82"/>
    <mergeCell ref="B84:V84"/>
    <mergeCell ref="C86:U86"/>
    <mergeCell ref="C75:T75"/>
    <mergeCell ref="B92:V92"/>
    <mergeCell ref="B93:V93"/>
    <mergeCell ref="G95:T95"/>
    <mergeCell ref="G97:T97"/>
    <mergeCell ref="G99:T99"/>
    <mergeCell ref="G101:T101"/>
    <mergeCell ref="G103:T103"/>
    <mergeCell ref="G105:T105"/>
    <mergeCell ref="G107:T107"/>
    <mergeCell ref="G111:K111"/>
    <mergeCell ref="P111:T111"/>
    <mergeCell ref="K113:M113"/>
    <mergeCell ref="R113:V113"/>
    <mergeCell ref="R117:U117"/>
    <mergeCell ref="R119:U119"/>
    <mergeCell ref="D121:G121"/>
    <mergeCell ref="B123:V123"/>
    <mergeCell ref="B125:V125"/>
    <mergeCell ref="B129:V129"/>
    <mergeCell ref="G133:K133"/>
    <mergeCell ref="G135:K135"/>
    <mergeCell ref="G139:K139"/>
    <mergeCell ref="D142:G142"/>
    <mergeCell ref="R144:V144"/>
    <mergeCell ref="G155:S155"/>
    <mergeCell ref="G157:N157"/>
    <mergeCell ref="G159:N159"/>
    <mergeCell ref="G161:S161"/>
    <mergeCell ref="G164:J164"/>
    <mergeCell ref="L164:O164"/>
    <mergeCell ref="G166:S166"/>
    <mergeCell ref="G168:S168"/>
    <mergeCell ref="B170:V170"/>
    <mergeCell ref="E171:I171"/>
    <mergeCell ref="E173:I173"/>
    <mergeCell ref="Q176:S176"/>
    <mergeCell ref="B178:V178"/>
    <mergeCell ref="E180:N180"/>
    <mergeCell ref="P182:V182"/>
    <mergeCell ref="C186:P186"/>
    <mergeCell ref="C188:P188"/>
    <mergeCell ref="C190:P190"/>
    <mergeCell ref="C192:P192"/>
    <mergeCell ref="C194:P194"/>
    <mergeCell ref="C196:P196"/>
    <mergeCell ref="B202:U203"/>
    <mergeCell ref="B215:V215"/>
    <mergeCell ref="B227:K227"/>
    <mergeCell ref="Q227:V227"/>
    <mergeCell ref="B205:V205"/>
    <mergeCell ref="D207:P207"/>
    <mergeCell ref="E209:K209"/>
    <mergeCell ref="F211:L211"/>
    <mergeCell ref="F213:L213"/>
  </mergeCells>
  <dataValidations count="7">
    <dataValidation type="whole" allowBlank="1" showInputMessage="1" showErrorMessage="1" error="attenzione: inserito un numero diverso da 0 o 1" prompt="Inserire 1 in presenza di parte civile" sqref="T62" xr:uid="{00000000-0002-0000-16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1600-000001000000}">
      <formula1>0</formula1>
      <formula2>IF(OR(T71=1),0,1)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1600-000002000000}">
      <formula1>0</formula1>
      <formula2>IF(OR(T68=1),0,1)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1600-000003000000}">
      <formula1>0</formula1>
      <formula2>IF(R76=1,9,0)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1600-000004000000}">
      <formula1>10</formula1>
      <formula2>IF(R79=1,19,10)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1600-000005000000}">
      <formula1>0</formula1>
      <formula2>IF(OR(R79=1),0,1)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1600-000006000000}">
      <formula1>0</formula1>
      <formula2>IF(OR(R76=1),0,1)</formula2>
    </dataValidation>
  </dataValidations>
  <hyperlinks>
    <hyperlink ref="V5" location="'ELENCO TABELLE'!A1" display="Torna all'Elenco Tabelle" xr:uid="{00000000-0004-0000-16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5057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45057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239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168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169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250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57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58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850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+V43+V45+V47</f>
        <v>1500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500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171" t="s">
        <v>0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75">
        <f>+V49-V51</f>
        <v>1000</v>
      </c>
      <c r="W53" s="37"/>
    </row>
    <row r="54" spans="1:23" x14ac:dyDescent="0.25">
      <c r="A54" s="35"/>
      <c r="W54" s="37"/>
    </row>
    <row r="55" spans="1:23" x14ac:dyDescent="0.25">
      <c r="A55" s="35"/>
      <c r="W55" s="37"/>
    </row>
    <row r="56" spans="1:23" ht="16.5" customHeight="1" x14ac:dyDescent="0.25">
      <c r="A56" s="35"/>
      <c r="B56" s="76" t="s">
        <v>28</v>
      </c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37"/>
    </row>
    <row r="57" spans="1:23" ht="5.25" customHeight="1" x14ac:dyDescent="0.25">
      <c r="A57" s="35"/>
      <c r="C57" s="43"/>
      <c r="V57" s="44"/>
      <c r="W57" s="37"/>
    </row>
    <row r="58" spans="1:23" x14ac:dyDescent="0.25">
      <c r="A58" s="35"/>
      <c r="B58" s="77" t="s">
        <v>36</v>
      </c>
      <c r="W58" s="37"/>
    </row>
    <row r="59" spans="1:23" ht="5.25" customHeight="1" x14ac:dyDescent="0.25">
      <c r="A59" s="35"/>
      <c r="C59" s="43"/>
      <c r="V59" s="44"/>
      <c r="W59" s="37"/>
    </row>
    <row r="60" spans="1:23" ht="16.5" customHeight="1" x14ac:dyDescent="0.25">
      <c r="A60" s="35"/>
      <c r="B60" s="78" t="s">
        <v>32</v>
      </c>
      <c r="C60" s="43" t="s">
        <v>146</v>
      </c>
      <c r="T60" s="79"/>
      <c r="V60" s="80">
        <f>IF(T60=1,+V$53*20%,0)</f>
        <v>0</v>
      </c>
      <c r="W60" s="37"/>
    </row>
    <row r="61" spans="1:23" ht="13.5" customHeight="1" x14ac:dyDescent="0.25">
      <c r="A61" s="35"/>
      <c r="C61" s="81" t="s">
        <v>190</v>
      </c>
      <c r="V61" s="44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83" customFormat="1" ht="16.5" customHeight="1" x14ac:dyDescent="0.25">
      <c r="A63" s="82"/>
      <c r="B63" s="78" t="s">
        <v>33</v>
      </c>
      <c r="C63" s="43" t="s">
        <v>29</v>
      </c>
      <c r="W63" s="84"/>
    </row>
    <row r="64" spans="1:23" ht="13.5" customHeight="1" x14ac:dyDescent="0.25">
      <c r="A64" s="35"/>
      <c r="C64" s="81" t="s">
        <v>37</v>
      </c>
      <c r="V64" s="44"/>
      <c r="W64" s="37"/>
    </row>
    <row r="65" spans="1:25" s="83" customFormat="1" ht="16.5" customHeight="1" x14ac:dyDescent="0.25">
      <c r="A65" s="82"/>
      <c r="B65" s="85" t="s">
        <v>34</v>
      </c>
      <c r="C65" s="86" t="s">
        <v>30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79"/>
      <c r="V66" s="80">
        <f>IF(T66=1,+V$53*25%,0)</f>
        <v>0</v>
      </c>
      <c r="W66" s="84"/>
    </row>
    <row r="67" spans="1:25" s="83" customFormat="1" ht="16.5" customHeight="1" x14ac:dyDescent="0.25">
      <c r="A67" s="82"/>
      <c r="B67" s="85" t="s">
        <v>35</v>
      </c>
      <c r="C67" s="86" t="s">
        <v>260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46"/>
      <c r="V67" s="44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34"/>
      <c r="V68" s="44"/>
      <c r="W68" s="84"/>
    </row>
    <row r="69" spans="1:25" s="83" customFormat="1" ht="16.5" customHeight="1" x14ac:dyDescent="0.25">
      <c r="A69" s="82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79"/>
      <c r="V69" s="80">
        <f>IF(T69=1,+V$53*15%,0)</f>
        <v>0</v>
      </c>
      <c r="W69" s="84"/>
    </row>
    <row r="70" spans="1:25" ht="13.5" customHeight="1" x14ac:dyDescent="0.25">
      <c r="A70" s="35"/>
      <c r="C70" s="81" t="s">
        <v>249</v>
      </c>
      <c r="V70" s="44"/>
      <c r="W70" s="37"/>
    </row>
    <row r="71" spans="1:25" ht="5.25" customHeight="1" x14ac:dyDescent="0.25">
      <c r="A71" s="35"/>
      <c r="B71" s="63"/>
      <c r="C71" s="64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5"/>
      <c r="W71" s="37"/>
    </row>
    <row r="72" spans="1:25" s="83" customFormat="1" ht="18" customHeight="1" x14ac:dyDescent="0.25">
      <c r="A72" s="82"/>
      <c r="B72" s="78" t="s">
        <v>38</v>
      </c>
      <c r="C72" s="43" t="s">
        <v>31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T72" s="34"/>
      <c r="V72" s="44"/>
      <c r="W72" s="84"/>
    </row>
    <row r="73" spans="1:25" ht="26.25" customHeight="1" x14ac:dyDescent="0.25">
      <c r="A73" s="35"/>
      <c r="C73" s="89" t="s">
        <v>307</v>
      </c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V73" s="44"/>
      <c r="W73" s="37"/>
      <c r="X73" s="83"/>
    </row>
    <row r="74" spans="1:25" s="83" customFormat="1" ht="18" customHeight="1" x14ac:dyDescent="0.25">
      <c r="A74" s="82"/>
      <c r="B74" s="85" t="s">
        <v>39</v>
      </c>
      <c r="C74" s="86" t="s">
        <v>153</v>
      </c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90"/>
      <c r="T74" s="79"/>
      <c r="V74" s="80">
        <f>IF(AND(R74=1,T74&lt;10,T74&gt;0),+V$53*30%*T74,0)</f>
        <v>0</v>
      </c>
      <c r="W74" s="84"/>
    </row>
    <row r="75" spans="1:25" ht="13.5" customHeight="1" x14ac:dyDescent="0.25">
      <c r="A75" s="35"/>
      <c r="C75" s="81" t="s">
        <v>198</v>
      </c>
      <c r="V75" s="44"/>
      <c r="W75" s="37"/>
    </row>
    <row r="76" spans="1:25" ht="5.25" customHeight="1" x14ac:dyDescent="0.25">
      <c r="A76" s="35"/>
      <c r="C76" s="43"/>
      <c r="V76" s="44"/>
      <c r="W76" s="37"/>
    </row>
    <row r="77" spans="1:25" s="83" customFormat="1" ht="18" customHeight="1" x14ac:dyDescent="0.25">
      <c r="A77" s="82"/>
      <c r="B77" s="85" t="s">
        <v>40</v>
      </c>
      <c r="C77" s="86" t="s">
        <v>152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90"/>
      <c r="T77" s="79"/>
      <c r="V77" s="80">
        <f>IF(AND(R77=1,T77&lt;20,T77&gt;9),+V$53*20%*T77,0)</f>
        <v>0</v>
      </c>
      <c r="W77" s="84"/>
      <c r="Y77" s="98"/>
    </row>
    <row r="78" spans="1:25" ht="13.5" customHeight="1" x14ac:dyDescent="0.25">
      <c r="A78" s="35"/>
      <c r="C78" s="81" t="s">
        <v>197</v>
      </c>
      <c r="V78" s="44"/>
      <c r="W78" s="37"/>
    </row>
    <row r="79" spans="1:25" ht="5.25" customHeight="1" x14ac:dyDescent="0.25">
      <c r="A79" s="35"/>
      <c r="B79" s="63"/>
      <c r="C79" s="64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5"/>
      <c r="W79" s="37"/>
    </row>
    <row r="80" spans="1:25" s="83" customFormat="1" ht="18" customHeight="1" x14ac:dyDescent="0.25">
      <c r="A80" s="82"/>
      <c r="C80" s="92" t="s">
        <v>43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3">
        <f>+V53+V60+V66+V69+V74+V77</f>
        <v>1000</v>
      </c>
      <c r="W80" s="84"/>
      <c r="Y80" s="98"/>
    </row>
    <row r="81" spans="1:25" ht="5.25" customHeight="1" x14ac:dyDescent="0.25">
      <c r="A81" s="35"/>
      <c r="C81" s="43"/>
      <c r="V81" s="44"/>
      <c r="W81" s="37"/>
    </row>
    <row r="82" spans="1:25" s="83" customFormat="1" ht="27" customHeight="1" x14ac:dyDescent="0.25">
      <c r="A82" s="82"/>
      <c r="B82" s="95" t="s">
        <v>60</v>
      </c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84"/>
    </row>
    <row r="83" spans="1:25" ht="5.25" customHeight="1" thickBot="1" x14ac:dyDescent="0.3">
      <c r="A83" s="35"/>
      <c r="C83" s="43"/>
      <c r="V83" s="44"/>
      <c r="W83" s="37"/>
    </row>
    <row r="84" spans="1:25" s="83" customFormat="1" ht="18" customHeight="1" thickBot="1" x14ac:dyDescent="0.3">
      <c r="A84" s="82"/>
      <c r="C84" s="92" t="s">
        <v>66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7">
        <f>IF(V53+V60+V66+V69&gt;1638.67,1638.67+V74+V77,V53+V60+V66+V69+V74+V77)</f>
        <v>1000</v>
      </c>
      <c r="W84" s="84"/>
      <c r="Y84" s="98"/>
    </row>
    <row r="85" spans="1:25" ht="13.5" customHeight="1" x14ac:dyDescent="0.25">
      <c r="A85" s="35"/>
      <c r="C85" s="81"/>
      <c r="V85" s="44"/>
      <c r="W85" s="37"/>
    </row>
    <row r="86" spans="1:25" ht="5.25" customHeight="1" x14ac:dyDescent="0.25">
      <c r="A86" s="35"/>
      <c r="B86" s="63"/>
      <c r="C86" s="64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5"/>
      <c r="W86" s="37"/>
    </row>
    <row r="87" spans="1:25" s="100" customFormat="1" ht="6" customHeight="1" x14ac:dyDescent="0.2">
      <c r="A87" s="99"/>
      <c r="W87" s="101"/>
    </row>
    <row r="88" spans="1:25" s="100" customFormat="1" ht="16.5" customHeight="1" x14ac:dyDescent="0.2">
      <c r="A88" s="99"/>
      <c r="C88" s="92" t="s">
        <v>61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102"/>
      <c r="W88" s="101"/>
    </row>
    <row r="89" spans="1:25" s="83" customFormat="1" ht="12.75" customHeight="1" x14ac:dyDescent="0.25">
      <c r="A89" s="103"/>
      <c r="B89" s="104"/>
      <c r="C89" s="104"/>
      <c r="D89" s="105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6"/>
    </row>
    <row r="90" spans="1:25" ht="18.75" x14ac:dyDescent="0.3">
      <c r="A90" s="31"/>
      <c r="B90" s="32" t="s">
        <v>199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3"/>
    </row>
    <row r="91" spans="1:25" x14ac:dyDescent="0.25">
      <c r="A91" s="35"/>
      <c r="B91" s="107" t="s">
        <v>206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200</v>
      </c>
      <c r="G93" s="108">
        <f>+I25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201</v>
      </c>
      <c r="F95" s="34">
        <v>1</v>
      </c>
      <c r="G95" s="108">
        <f>+I11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2</v>
      </c>
      <c r="G97" s="108">
        <f>I13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3</v>
      </c>
      <c r="G99" s="108">
        <f>I15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4</v>
      </c>
      <c r="G101" s="108">
        <f>+I17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5</v>
      </c>
      <c r="G103" s="108">
        <f>+I19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6</v>
      </c>
      <c r="G105" s="108">
        <f>+I21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x14ac:dyDescent="0.25">
      <c r="A106" s="35"/>
      <c r="W106" s="37"/>
    </row>
    <row r="107" spans="1:23" x14ac:dyDescent="0.25">
      <c r="A107" s="35"/>
      <c r="B107" s="34" t="s">
        <v>202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203</v>
      </c>
      <c r="E109" s="46" t="str">
        <f>+B6</f>
        <v>RG NR</v>
      </c>
      <c r="G109" s="111">
        <f>+E6</f>
        <v>0</v>
      </c>
      <c r="H109" s="109"/>
      <c r="I109" s="109"/>
      <c r="J109" s="109"/>
      <c r="K109" s="110"/>
      <c r="M109" s="46" t="str">
        <f>+B8</f>
        <v>RG TRIB</v>
      </c>
      <c r="P109" s="111">
        <f>+E8</f>
        <v>0</v>
      </c>
      <c r="Q109" s="109"/>
      <c r="R109" s="109"/>
      <c r="S109" s="109"/>
      <c r="T109" s="110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204</v>
      </c>
      <c r="K111" s="52"/>
      <c r="L111" s="53"/>
      <c r="M111" s="54"/>
      <c r="O111" s="34" t="s">
        <v>205</v>
      </c>
      <c r="R111" s="52"/>
      <c r="S111" s="53"/>
      <c r="T111" s="53"/>
      <c r="U111" s="53"/>
      <c r="V111" s="54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258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256</v>
      </c>
      <c r="R115" s="112"/>
      <c r="S115" s="113"/>
      <c r="T115" s="113"/>
      <c r="U115" s="114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257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E118" s="115"/>
      <c r="F118" s="115"/>
      <c r="G118" s="115"/>
      <c r="H118" s="115"/>
      <c r="V118" s="44"/>
      <c r="W118" s="37"/>
    </row>
    <row r="119" spans="1:23" x14ac:dyDescent="0.25">
      <c r="A119" s="35"/>
      <c r="B119" s="34" t="s">
        <v>253</v>
      </c>
      <c r="D119" s="47"/>
      <c r="E119" s="48"/>
      <c r="F119" s="48"/>
      <c r="G119" s="49"/>
      <c r="W119" s="37"/>
    </row>
    <row r="120" spans="1:23" x14ac:dyDescent="0.25">
      <c r="A120" s="35"/>
      <c r="W120" s="37"/>
    </row>
    <row r="121" spans="1:23" x14ac:dyDescent="0.25">
      <c r="A121" s="35"/>
      <c r="B121" s="38" t="s">
        <v>99</v>
      </c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</row>
    <row r="122" spans="1:23" x14ac:dyDescent="0.25">
      <c r="A122" s="35"/>
      <c r="W122" s="37"/>
    </row>
    <row r="123" spans="1:23" ht="32.25" customHeight="1" x14ac:dyDescent="0.25">
      <c r="A123" s="35"/>
      <c r="B123" s="86" t="s">
        <v>207</v>
      </c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116" t="s">
        <v>208</v>
      </c>
      <c r="W125" s="37"/>
    </row>
    <row r="126" spans="1:23" x14ac:dyDescent="0.25">
      <c r="A126" s="35"/>
      <c r="W126" s="37"/>
    </row>
    <row r="127" spans="1:23" x14ac:dyDescent="0.25">
      <c r="A127" s="35"/>
      <c r="B127" s="38" t="s">
        <v>100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</row>
    <row r="128" spans="1:23" x14ac:dyDescent="0.25">
      <c r="A128" s="35"/>
      <c r="W128" s="37"/>
    </row>
    <row r="129" spans="1:23" x14ac:dyDescent="0.25">
      <c r="A129" s="35"/>
      <c r="B129" s="116" t="s">
        <v>210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211</v>
      </c>
      <c r="G131" s="117">
        <f>+V84</f>
        <v>1000</v>
      </c>
      <c r="H131" s="160"/>
      <c r="I131" s="160"/>
      <c r="J131" s="160"/>
      <c r="K131" s="161"/>
      <c r="L131" s="34" t="s">
        <v>215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212</v>
      </c>
      <c r="G133" s="120"/>
      <c r="H133" s="162"/>
      <c r="I133" s="162"/>
      <c r="J133" s="162"/>
      <c r="K133" s="163"/>
      <c r="L133" s="34" t="s">
        <v>214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209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212</v>
      </c>
      <c r="G137" s="117">
        <f>+V88</f>
        <v>0</v>
      </c>
      <c r="H137" s="160"/>
      <c r="I137" s="160"/>
      <c r="J137" s="160"/>
      <c r="K137" s="161"/>
      <c r="L137" s="34" t="s">
        <v>213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/>
      <c r="W139" s="37"/>
    </row>
    <row r="140" spans="1:23" x14ac:dyDescent="0.25">
      <c r="A140" s="35"/>
      <c r="B140" s="116" t="s">
        <v>216</v>
      </c>
      <c r="D140" s="148"/>
      <c r="E140" s="124"/>
      <c r="F140" s="124"/>
      <c r="G140" s="125"/>
      <c r="W140" s="37"/>
    </row>
    <row r="141" spans="1:23" x14ac:dyDescent="0.25">
      <c r="A141" s="35"/>
      <c r="B141" s="116"/>
      <c r="R141" s="126"/>
      <c r="S141" s="126"/>
      <c r="T141" s="126"/>
      <c r="U141" s="126"/>
      <c r="V141" s="126"/>
      <c r="W141" s="37"/>
    </row>
    <row r="142" spans="1:23" x14ac:dyDescent="0.25">
      <c r="A142" s="35"/>
      <c r="B142" s="116"/>
      <c r="R142" s="127" t="s">
        <v>217</v>
      </c>
      <c r="S142" s="127"/>
      <c r="T142" s="127"/>
      <c r="U142" s="127"/>
      <c r="V142" s="127"/>
      <c r="W142" s="37"/>
    </row>
    <row r="143" spans="1:23" x14ac:dyDescent="0.25">
      <c r="A143" s="35"/>
      <c r="B143" s="116"/>
      <c r="W143" s="37"/>
    </row>
    <row r="144" spans="1:23" ht="5.25" customHeight="1" x14ac:dyDescent="0.25">
      <c r="A144" s="35"/>
      <c r="B144" s="63"/>
      <c r="C144" s="64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5"/>
      <c r="W144" s="37"/>
    </row>
    <row r="145" spans="1:23" x14ac:dyDescent="0.25">
      <c r="A145" s="35"/>
      <c r="B145" s="116"/>
      <c r="W145" s="37"/>
    </row>
    <row r="146" spans="1:23" x14ac:dyDescent="0.25">
      <c r="A146" s="35"/>
      <c r="B146" s="46" t="s">
        <v>218</v>
      </c>
      <c r="C146" s="46"/>
      <c r="D146" s="128" t="s">
        <v>219</v>
      </c>
      <c r="W146" s="37"/>
    </row>
    <row r="147" spans="1:23" x14ac:dyDescent="0.25">
      <c r="A147" s="35"/>
      <c r="D147" s="128" t="s">
        <v>220</v>
      </c>
      <c r="W147" s="37"/>
    </row>
    <row r="148" spans="1:23" x14ac:dyDescent="0.25">
      <c r="A148" s="35"/>
      <c r="D148" s="128" t="s">
        <v>221</v>
      </c>
      <c r="W148" s="37"/>
    </row>
    <row r="149" spans="1:23" x14ac:dyDescent="0.25">
      <c r="A149" s="35"/>
      <c r="D149" s="128" t="s">
        <v>222</v>
      </c>
      <c r="W149" s="37"/>
    </row>
    <row r="150" spans="1:23" x14ac:dyDescent="0.25">
      <c r="A150" s="35"/>
      <c r="D150" s="128" t="s">
        <v>223</v>
      </c>
      <c r="W150" s="37"/>
    </row>
    <row r="151" spans="1:23" x14ac:dyDescent="0.25">
      <c r="A151" s="35"/>
      <c r="D151" s="128"/>
      <c r="W151" s="37"/>
    </row>
    <row r="152" spans="1:23" x14ac:dyDescent="0.25">
      <c r="A152" s="35"/>
      <c r="B152" s="129" t="s">
        <v>50</v>
      </c>
      <c r="T152" s="50"/>
      <c r="U152" s="50"/>
      <c r="V152" s="50"/>
      <c r="W152" s="37"/>
    </row>
    <row r="153" spans="1:23" x14ac:dyDescent="0.25">
      <c r="A153" s="35"/>
      <c r="B153" s="130" t="s">
        <v>48</v>
      </c>
      <c r="G153" s="108">
        <f>+G93</f>
        <v>0</v>
      </c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1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47</v>
      </c>
      <c r="G155" s="108">
        <f>+I27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51</v>
      </c>
      <c r="G157" s="111">
        <f>+I29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52</v>
      </c>
      <c r="G159" s="108">
        <f>+I31</f>
        <v>0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10"/>
      <c r="V159" s="50"/>
      <c r="W159" s="37"/>
    </row>
    <row r="160" spans="1:23" x14ac:dyDescent="0.25">
      <c r="A160" s="35"/>
      <c r="B160" s="130"/>
      <c r="G160" s="59" t="s">
        <v>53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54</v>
      </c>
      <c r="G162" s="149">
        <f>+I34</f>
        <v>0</v>
      </c>
      <c r="H162" s="132"/>
      <c r="I162" s="132"/>
      <c r="J162" s="133"/>
      <c r="K162" s="50"/>
      <c r="L162" s="149">
        <f>+N34</f>
        <v>0</v>
      </c>
      <c r="M162" s="132"/>
      <c r="N162" s="132"/>
      <c r="O162" s="133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55</v>
      </c>
      <c r="G164" s="108">
        <f>I36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56</v>
      </c>
      <c r="G166" s="108">
        <f>+I38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12.75" customHeight="1" x14ac:dyDescent="0.25">
      <c r="A167" s="134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35"/>
    </row>
    <row r="168" spans="1:23" x14ac:dyDescent="0.25">
      <c r="A168" s="31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33"/>
    </row>
    <row r="169" spans="1:23" x14ac:dyDescent="0.25">
      <c r="A169" s="35"/>
      <c r="B169" s="46" t="str">
        <f>+E109</f>
        <v>RG NR</v>
      </c>
      <c r="E169" s="111">
        <f>+G109</f>
        <v>0</v>
      </c>
      <c r="F169" s="109"/>
      <c r="G169" s="109"/>
      <c r="H169" s="109"/>
      <c r="I169" s="110"/>
      <c r="W169" s="37"/>
    </row>
    <row r="170" spans="1:23" ht="5.25" customHeight="1" x14ac:dyDescent="0.25">
      <c r="A170" s="35"/>
      <c r="C170" s="43"/>
      <c r="V170" s="44"/>
      <c r="W170" s="37"/>
    </row>
    <row r="171" spans="1:23" x14ac:dyDescent="0.25">
      <c r="A171" s="35"/>
      <c r="B171" s="46" t="str">
        <f>+M109</f>
        <v>RG TRIB</v>
      </c>
      <c r="E171" s="111">
        <f>+P109</f>
        <v>0</v>
      </c>
      <c r="F171" s="109"/>
      <c r="G171" s="109"/>
      <c r="H171" s="109"/>
      <c r="I171" s="110"/>
      <c r="W171" s="37"/>
    </row>
    <row r="172" spans="1:23" x14ac:dyDescent="0.25">
      <c r="A172" s="3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ht="17.25" x14ac:dyDescent="0.3">
      <c r="A174" s="35"/>
      <c r="H174" s="137" t="s">
        <v>224</v>
      </c>
      <c r="J174" s="137"/>
      <c r="K174" s="137"/>
      <c r="L174" s="137"/>
      <c r="M174" s="137"/>
      <c r="N174" s="137"/>
      <c r="O174" s="137"/>
      <c r="P174" s="137"/>
      <c r="Q174" s="108">
        <f>K111</f>
        <v>0</v>
      </c>
      <c r="R174" s="109"/>
      <c r="S174" s="110"/>
      <c r="W174" s="37"/>
    </row>
    <row r="175" spans="1:23" x14ac:dyDescent="0.25">
      <c r="A175" s="35"/>
      <c r="W175" s="37"/>
    </row>
    <row r="176" spans="1:23" x14ac:dyDescent="0.25">
      <c r="A176" s="35"/>
      <c r="B176" s="76" t="s">
        <v>225</v>
      </c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226</v>
      </c>
      <c r="E178" s="108">
        <f>R111</f>
        <v>0</v>
      </c>
      <c r="F178" s="109"/>
      <c r="G178" s="109"/>
      <c r="H178" s="109"/>
      <c r="I178" s="109"/>
      <c r="J178" s="109"/>
      <c r="K178" s="109"/>
      <c r="L178" s="109"/>
      <c r="M178" s="109"/>
      <c r="N178" s="110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234</v>
      </c>
      <c r="P180" s="108">
        <f>G93</f>
        <v>0</v>
      </c>
      <c r="Q180" s="109"/>
      <c r="R180" s="109"/>
      <c r="S180" s="109"/>
      <c r="T180" s="109"/>
      <c r="U180" s="109"/>
      <c r="V180" s="110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 t="s">
        <v>228</v>
      </c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1</v>
      </c>
      <c r="C184" s="111">
        <f>+G95</f>
        <v>0</v>
      </c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5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2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3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4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5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6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 t="s">
        <v>229</v>
      </c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116" t="s">
        <v>230</v>
      </c>
      <c r="W198" s="37"/>
    </row>
    <row r="199" spans="1:23" x14ac:dyDescent="0.25">
      <c r="A199" s="35"/>
      <c r="B199" s="116" t="s">
        <v>231</v>
      </c>
      <c r="W199" s="37"/>
    </row>
    <row r="200" spans="1:23" ht="15.6" customHeight="1" x14ac:dyDescent="0.25">
      <c r="A200" s="35"/>
      <c r="B200" s="86" t="s">
        <v>232</v>
      </c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W200" s="37"/>
    </row>
    <row r="201" spans="1:23" x14ac:dyDescent="0.25">
      <c r="A201" s="35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W201" s="37"/>
    </row>
    <row r="202" spans="1:23" x14ac:dyDescent="0.25">
      <c r="A202" s="35"/>
      <c r="B202" s="138"/>
      <c r="W202" s="37"/>
    </row>
    <row r="203" spans="1:23" x14ac:dyDescent="0.25">
      <c r="A203" s="35"/>
      <c r="B203" s="38" t="s">
        <v>240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</row>
    <row r="204" spans="1:23" x14ac:dyDescent="0.25">
      <c r="A204" s="35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37"/>
    </row>
    <row r="205" spans="1:23" x14ac:dyDescent="0.25">
      <c r="A205" s="35"/>
      <c r="B205" s="138" t="s">
        <v>233</v>
      </c>
      <c r="C205" s="138"/>
      <c r="D205" s="108">
        <f>G93</f>
        <v>0</v>
      </c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10"/>
      <c r="Q205" s="138"/>
      <c r="R205" s="138"/>
      <c r="S205" s="138"/>
      <c r="T205" s="138"/>
      <c r="U205" s="138"/>
      <c r="V205" s="138"/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235</v>
      </c>
      <c r="E207" s="140"/>
      <c r="F207" s="140"/>
      <c r="G207" s="140"/>
      <c r="H207" s="140"/>
      <c r="I207" s="140"/>
      <c r="J207" s="140"/>
      <c r="K207" s="140"/>
      <c r="L207" s="34" t="s">
        <v>236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238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239</v>
      </c>
      <c r="W211" s="37"/>
    </row>
    <row r="212" spans="1:23" x14ac:dyDescent="0.25">
      <c r="A212" s="35"/>
      <c r="B212" s="138"/>
      <c r="W212" s="37"/>
    </row>
    <row r="213" spans="1:23" x14ac:dyDescent="0.25">
      <c r="A213" s="35"/>
      <c r="B213" s="38" t="s">
        <v>241</v>
      </c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</row>
    <row r="214" spans="1:23" x14ac:dyDescent="0.25">
      <c r="A214" s="35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37"/>
    </row>
    <row r="215" spans="1:23" x14ac:dyDescent="0.25">
      <c r="A215" s="35"/>
      <c r="B215" s="34" t="s">
        <v>242</v>
      </c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B217" s="34" t="s">
        <v>227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W219" s="37"/>
    </row>
    <row r="220" spans="1:23" x14ac:dyDescent="0.25">
      <c r="A220" s="35"/>
      <c r="B220" s="34" t="s">
        <v>246</v>
      </c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B225" s="141" t="s">
        <v>245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Q225" s="141" t="s">
        <v>243</v>
      </c>
      <c r="R225" s="141"/>
      <c r="S225" s="141"/>
      <c r="T225" s="141"/>
      <c r="U225" s="141"/>
      <c r="V225" s="141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 t="s">
        <v>248</v>
      </c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 t="s">
        <v>247</v>
      </c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3" t="s">
        <v>244</v>
      </c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134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35"/>
    </row>
  </sheetData>
  <sheetProtection algorithmName="SHA-512" hashValue="leNv8+1ZeeAYgzzMbIx51zdBxYMTzRGpmto94TavZ70RD9Ta6oNwvhdyrVMXFfdSkOY9Ewg2QvwOpW9f4QHLug==" saltValue="5qqxBnLYEWc/rtzL3dqBvw==" spinCount="100000" sheet="1" objects="1" scenarios="1"/>
  <mergeCells count="89">
    <mergeCell ref="I13:V13"/>
    <mergeCell ref="B1:V1"/>
    <mergeCell ref="B2:V2"/>
    <mergeCell ref="E6:I6"/>
    <mergeCell ref="E8:I8"/>
    <mergeCell ref="I11:V11"/>
    <mergeCell ref="I36:V36"/>
    <mergeCell ref="I15:V15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C67:Q69"/>
    <mergeCell ref="I38:V38"/>
    <mergeCell ref="C42:U42"/>
    <mergeCell ref="C43:U43"/>
    <mergeCell ref="C45:U45"/>
    <mergeCell ref="C47:U47"/>
    <mergeCell ref="C49:U49"/>
    <mergeCell ref="C51:U51"/>
    <mergeCell ref="C53:U53"/>
    <mergeCell ref="B56:V56"/>
    <mergeCell ref="C65:Q66"/>
    <mergeCell ref="C84:U84"/>
    <mergeCell ref="C88:U88"/>
    <mergeCell ref="C73:T73"/>
    <mergeCell ref="C74:Q74"/>
    <mergeCell ref="C77:Q77"/>
    <mergeCell ref="C80:U80"/>
    <mergeCell ref="B82:V82"/>
    <mergeCell ref="B90:V90"/>
    <mergeCell ref="B91:V91"/>
    <mergeCell ref="G93:T93"/>
    <mergeCell ref="G95:T95"/>
    <mergeCell ref="G97:T97"/>
    <mergeCell ref="G99:T99"/>
    <mergeCell ref="G101:T101"/>
    <mergeCell ref="G103:T103"/>
    <mergeCell ref="G105:T105"/>
    <mergeCell ref="G109:K109"/>
    <mergeCell ref="P109:T109"/>
    <mergeCell ref="K111:M111"/>
    <mergeCell ref="R111:V111"/>
    <mergeCell ref="R115:U115"/>
    <mergeCell ref="R117:U117"/>
    <mergeCell ref="D119:G119"/>
    <mergeCell ref="B121:V121"/>
    <mergeCell ref="B123:V123"/>
    <mergeCell ref="B127:V127"/>
    <mergeCell ref="G131:K131"/>
    <mergeCell ref="G133:K133"/>
    <mergeCell ref="G137:K137"/>
    <mergeCell ref="D140:G140"/>
    <mergeCell ref="R142:V142"/>
    <mergeCell ref="G153:S153"/>
    <mergeCell ref="G155:N155"/>
    <mergeCell ref="G157:N157"/>
    <mergeCell ref="G159:S159"/>
    <mergeCell ref="G162:J162"/>
    <mergeCell ref="L162:O162"/>
    <mergeCell ref="G164:S164"/>
    <mergeCell ref="G166:S166"/>
    <mergeCell ref="B168:V168"/>
    <mergeCell ref="E169:I169"/>
    <mergeCell ref="E171:I171"/>
    <mergeCell ref="Q174:S174"/>
    <mergeCell ref="B176:V176"/>
    <mergeCell ref="E178:N178"/>
    <mergeCell ref="P180:V180"/>
    <mergeCell ref="C184:P184"/>
    <mergeCell ref="C186:P186"/>
    <mergeCell ref="C188:P188"/>
    <mergeCell ref="C190:P190"/>
    <mergeCell ref="C192:P192"/>
    <mergeCell ref="C194:P194"/>
    <mergeCell ref="B200:U201"/>
    <mergeCell ref="B213:V213"/>
    <mergeCell ref="B225:K225"/>
    <mergeCell ref="Q225:V225"/>
    <mergeCell ref="B203:V203"/>
    <mergeCell ref="D205:P205"/>
    <mergeCell ref="E207:K207"/>
    <mergeCell ref="F209:L209"/>
    <mergeCell ref="F211:L211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69:T70" xr:uid="{00000000-0002-0000-1700-000000000000}">
      <formula1>0</formula1>
      <formula2>IF(OR(T66=1),0,1)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6" xr:uid="{00000000-0002-0000-1700-000001000000}">
      <formula1>0</formula1>
      <formula2>IF(OR(T69=1),0,1)</formula2>
    </dataValidation>
    <dataValidation type="whole" allowBlank="1" showInputMessage="1" showErrorMessage="1" error="attenzione: inserito un numero diverso da 0 o 1" prompt="Inserire 1 in presenza di parte civile" sqref="T60" xr:uid="{00000000-0002-0000-17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7" xr:uid="{00000000-0002-0000-1700-000003000000}">
      <formula1>0</formula1>
      <formula2>IF(OR(R74=1),0,1)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4" xr:uid="{00000000-0002-0000-1700-000004000000}">
      <formula1>0</formula1>
      <formula2>IF(OR(R77=1),0,1)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7" xr:uid="{00000000-0002-0000-1700-000005000000}">
      <formula1>10</formula1>
      <formula2>IF(R77=1,19,10)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4" xr:uid="{00000000-0002-0000-1700-000006000000}">
      <formula1>0</formula1>
      <formula2>IF(R74=1,9,0)</formula2>
    </dataValidation>
  </dataValidations>
  <hyperlinks>
    <hyperlink ref="V5" location="'ELENCO TABELLE'!A1" display="Torna all'Elenco Tabelle" xr:uid="{00000000-0004-0000-17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9" max="16383" man="1"/>
    <brk id="167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6081" r:id="rId4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46081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Y24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171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s="46" customFormat="1" x14ac:dyDescent="0.25">
      <c r="A2" s="180"/>
      <c r="B2" s="36" t="s">
        <v>272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181"/>
    </row>
    <row r="3" spans="1:23" x14ac:dyDescent="0.25">
      <c r="A3" s="35"/>
      <c r="B3" s="173" t="s">
        <v>14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x14ac:dyDescent="0.25">
      <c r="A4" s="35"/>
      <c r="B4" s="182" t="s">
        <v>268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37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150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ht="10.9" customHeight="1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ht="10.9" customHeight="1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350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750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58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v>1000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+V45+V47+V49</f>
        <v>2100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26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+V51/3</f>
        <v>700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0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f>+V51-V53</f>
        <v>1400</v>
      </c>
      <c r="W55" s="37"/>
    </row>
    <row r="56" spans="1:23" ht="10.9" customHeight="1" x14ac:dyDescent="0.25">
      <c r="A56" s="35"/>
      <c r="W56" s="37"/>
    </row>
    <row r="57" spans="1:23" ht="16.5" customHeight="1" x14ac:dyDescent="0.25">
      <c r="A57" s="35"/>
      <c r="C57" s="86" t="s">
        <v>269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152"/>
      <c r="S57" s="152"/>
      <c r="T57" s="79"/>
      <c r="U57" s="152"/>
      <c r="V57" s="80">
        <f>IF(T57=1,189,0)</f>
        <v>0</v>
      </c>
      <c r="W57" s="37"/>
    </row>
    <row r="58" spans="1:23" ht="13.5" customHeight="1" x14ac:dyDescent="0.25">
      <c r="A58" s="35"/>
      <c r="C58" s="81" t="s">
        <v>126</v>
      </c>
      <c r="W58" s="37"/>
    </row>
    <row r="59" spans="1:23" x14ac:dyDescent="0.25">
      <c r="A59" s="35"/>
      <c r="W59" s="37"/>
    </row>
    <row r="60" spans="1:23" ht="16.5" customHeight="1" x14ac:dyDescent="0.25">
      <c r="A60" s="35"/>
      <c r="B60" s="76" t="s">
        <v>28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37"/>
    </row>
    <row r="61" spans="1:23" ht="5.25" customHeight="1" x14ac:dyDescent="0.25">
      <c r="A61" s="35"/>
      <c r="C61" s="43"/>
      <c r="V61" s="44"/>
      <c r="W61" s="37"/>
    </row>
    <row r="62" spans="1:23" x14ac:dyDescent="0.25">
      <c r="A62" s="35"/>
      <c r="B62" s="77" t="s">
        <v>36</v>
      </c>
      <c r="W62" s="37"/>
    </row>
    <row r="63" spans="1:23" ht="5.25" customHeight="1" x14ac:dyDescent="0.25">
      <c r="A63" s="35"/>
      <c r="C63" s="43"/>
      <c r="V63" s="44"/>
      <c r="W63" s="37"/>
    </row>
    <row r="64" spans="1:23" ht="16.5" customHeight="1" x14ac:dyDescent="0.25">
      <c r="A64" s="35"/>
      <c r="B64" s="78" t="s">
        <v>32</v>
      </c>
      <c r="C64" s="43" t="s">
        <v>146</v>
      </c>
      <c r="T64" s="79"/>
      <c r="V64" s="80">
        <f>IF(T64=1,+(V$55+V$57)*20%,0)</f>
        <v>0</v>
      </c>
      <c r="W64" s="37"/>
    </row>
    <row r="65" spans="1:24" ht="13.5" customHeight="1" x14ac:dyDescent="0.25">
      <c r="A65" s="35"/>
      <c r="C65" s="81" t="s">
        <v>190</v>
      </c>
      <c r="V65" s="44"/>
      <c r="W65" s="37"/>
    </row>
    <row r="66" spans="1:24" ht="5.25" customHeight="1" x14ac:dyDescent="0.25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4" s="83" customFormat="1" ht="16.5" customHeight="1" x14ac:dyDescent="0.25">
      <c r="A67" s="82"/>
      <c r="B67" s="78" t="s">
        <v>33</v>
      </c>
      <c r="C67" s="43" t="s">
        <v>29</v>
      </c>
      <c r="W67" s="84"/>
    </row>
    <row r="68" spans="1:24" ht="13.5" customHeight="1" x14ac:dyDescent="0.25">
      <c r="A68" s="35"/>
      <c r="C68" s="81" t="s">
        <v>37</v>
      </c>
      <c r="V68" s="44"/>
      <c r="W68" s="37"/>
    </row>
    <row r="69" spans="1:24" s="83" customFormat="1" ht="16.5" customHeight="1" x14ac:dyDescent="0.25">
      <c r="A69" s="82"/>
      <c r="B69" s="85" t="s">
        <v>34</v>
      </c>
      <c r="C69" s="86" t="s">
        <v>30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W69" s="84"/>
    </row>
    <row r="70" spans="1:24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79"/>
      <c r="V70" s="80">
        <f>IF(T70=1,+(V$55+V$57)*25%,0)</f>
        <v>0</v>
      </c>
      <c r="W70" s="84"/>
    </row>
    <row r="71" spans="1:24" s="83" customFormat="1" ht="16.5" customHeight="1" x14ac:dyDescent="0.25">
      <c r="A71" s="82"/>
      <c r="B71" s="85" t="s">
        <v>35</v>
      </c>
      <c r="C71" s="86" t="s">
        <v>260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46"/>
      <c r="V71" s="44"/>
      <c r="W71" s="84"/>
    </row>
    <row r="72" spans="1:24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34"/>
      <c r="V72" s="44"/>
      <c r="W72" s="84"/>
    </row>
    <row r="73" spans="1:24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79"/>
      <c r="V73" s="80">
        <f>IF(T73=1,+(V$55+V$57)*15%,0)</f>
        <v>0</v>
      </c>
      <c r="W73" s="84"/>
    </row>
    <row r="74" spans="1:24" ht="13.5" customHeight="1" x14ac:dyDescent="0.25">
      <c r="A74" s="35"/>
      <c r="C74" s="81" t="s">
        <v>249</v>
      </c>
      <c r="V74" s="44"/>
      <c r="W74" s="37"/>
    </row>
    <row r="75" spans="1:24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4" s="83" customFormat="1" ht="18" customHeight="1" x14ac:dyDescent="0.25">
      <c r="A76" s="82"/>
      <c r="B76" s="78" t="s">
        <v>38</v>
      </c>
      <c r="C76" s="43" t="s">
        <v>31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T76" s="34"/>
      <c r="V76" s="44"/>
      <c r="W76" s="84"/>
    </row>
    <row r="77" spans="1:24" ht="26.25" customHeight="1" x14ac:dyDescent="0.25">
      <c r="A77" s="35"/>
      <c r="C77" s="89" t="s">
        <v>307</v>
      </c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V77" s="44"/>
      <c r="W77" s="37"/>
      <c r="X77" s="83"/>
    </row>
    <row r="78" spans="1:24" s="83" customFormat="1" ht="18" customHeight="1" x14ac:dyDescent="0.25">
      <c r="A78" s="82"/>
      <c r="B78" s="85" t="s">
        <v>39</v>
      </c>
      <c r="C78" s="86" t="s">
        <v>153</v>
      </c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90"/>
      <c r="T78" s="79"/>
      <c r="V78" s="80">
        <f>IF(AND(R78=1,T78&lt;10,T78&gt;0),+(V$55+V$57)*30%*T78,0)</f>
        <v>0</v>
      </c>
      <c r="W78" s="84"/>
    </row>
    <row r="79" spans="1:24" ht="13.5" customHeight="1" x14ac:dyDescent="0.25">
      <c r="A79" s="35"/>
      <c r="C79" s="81" t="s">
        <v>198</v>
      </c>
      <c r="V79" s="44"/>
      <c r="W79" s="37"/>
    </row>
    <row r="80" spans="1:24" ht="5.25" customHeight="1" x14ac:dyDescent="0.25">
      <c r="A80" s="35"/>
      <c r="C80" s="43"/>
      <c r="V80" s="44"/>
      <c r="W80" s="37"/>
    </row>
    <row r="81" spans="1:25" s="83" customFormat="1" ht="18" customHeight="1" x14ac:dyDescent="0.25">
      <c r="A81" s="82"/>
      <c r="B81" s="85" t="s">
        <v>40</v>
      </c>
      <c r="C81" s="86" t="s">
        <v>152</v>
      </c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90"/>
      <c r="T81" s="79"/>
      <c r="V81" s="80">
        <f>IF(AND(R81=1,T81&lt;20,T81&gt;9),+(V$55+V$57)*20%*T81,0)</f>
        <v>0</v>
      </c>
      <c r="W81" s="84"/>
      <c r="Y81" s="98"/>
    </row>
    <row r="82" spans="1:25" ht="13.5" customHeight="1" x14ac:dyDescent="0.25">
      <c r="A82" s="35"/>
      <c r="C82" s="81" t="s">
        <v>197</v>
      </c>
      <c r="V82" s="44"/>
      <c r="W82" s="37"/>
    </row>
    <row r="83" spans="1:25" ht="5.25" customHeight="1" x14ac:dyDescent="0.25">
      <c r="A83" s="35"/>
      <c r="B83" s="63"/>
      <c r="C83" s="64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5"/>
      <c r="W83" s="37"/>
    </row>
    <row r="84" spans="1:25" s="83" customFormat="1" ht="16.5" customHeight="1" x14ac:dyDescent="0.25">
      <c r="A84" s="82"/>
      <c r="B84" s="78" t="s">
        <v>172</v>
      </c>
      <c r="C84" s="183" t="s">
        <v>271</v>
      </c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W84" s="84"/>
    </row>
    <row r="85" spans="1:25" s="83" customFormat="1" ht="16.5" customHeight="1" x14ac:dyDescent="0.25">
      <c r="A85" s="82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T85" s="79"/>
      <c r="V85" s="80">
        <f>IF(T85=1,+(V$55+V$57)*30%,0)</f>
        <v>0</v>
      </c>
      <c r="W85" s="84"/>
    </row>
    <row r="86" spans="1:25" ht="13.5" customHeight="1" x14ac:dyDescent="0.25">
      <c r="A86" s="35"/>
      <c r="C86" s="81" t="s">
        <v>270</v>
      </c>
      <c r="V86" s="44"/>
      <c r="W86" s="37"/>
    </row>
    <row r="87" spans="1:25" ht="5.25" customHeight="1" x14ac:dyDescent="0.25">
      <c r="A87" s="35"/>
      <c r="B87" s="63"/>
      <c r="C87" s="64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5"/>
      <c r="W87" s="37"/>
    </row>
    <row r="88" spans="1:25" s="83" customFormat="1" ht="18" customHeight="1" x14ac:dyDescent="0.25">
      <c r="A88" s="82"/>
      <c r="C88" s="92" t="s">
        <v>43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3">
        <f>+V55+V57+V64+V70+V73+V78+V81+V85</f>
        <v>1400</v>
      </c>
      <c r="W88" s="84"/>
      <c r="Y88" s="98"/>
    </row>
    <row r="89" spans="1:25" ht="5.25" customHeight="1" x14ac:dyDescent="0.25">
      <c r="A89" s="35"/>
      <c r="C89" s="43"/>
      <c r="V89" s="44"/>
      <c r="W89" s="37"/>
    </row>
    <row r="90" spans="1:25" s="83" customFormat="1" ht="27" customHeight="1" x14ac:dyDescent="0.25">
      <c r="A90" s="82"/>
      <c r="B90" s="95" t="s">
        <v>60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84"/>
    </row>
    <row r="91" spans="1:25" ht="5.25" customHeight="1" thickBot="1" x14ac:dyDescent="0.3">
      <c r="A91" s="35"/>
      <c r="C91" s="43"/>
      <c r="V91" s="44"/>
      <c r="W91" s="37"/>
    </row>
    <row r="92" spans="1:25" s="83" customFormat="1" ht="18" customHeight="1" thickBot="1" x14ac:dyDescent="0.3">
      <c r="A92" s="82"/>
      <c r="C92" s="92" t="s">
        <v>66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7">
        <f>IF(V55+V57+V64+V70+V73+V85&gt;2016.67,2016.67+V78+V81,V55+V57+V64+V70+V73+V78+V81+V85)</f>
        <v>1400</v>
      </c>
      <c r="W92" s="84"/>
      <c r="Y92" s="98"/>
    </row>
    <row r="93" spans="1:25" ht="13.5" customHeight="1" x14ac:dyDescent="0.25">
      <c r="A93" s="35"/>
      <c r="C93" s="81"/>
      <c r="V93" s="44"/>
      <c r="W93" s="37"/>
    </row>
    <row r="94" spans="1:25" ht="5.25" customHeight="1" x14ac:dyDescent="0.25">
      <c r="A94" s="35"/>
      <c r="B94" s="63"/>
      <c r="C94" s="64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5"/>
      <c r="W94" s="37"/>
    </row>
    <row r="95" spans="1:25" s="100" customFormat="1" ht="6" customHeight="1" x14ac:dyDescent="0.2">
      <c r="A95" s="99"/>
      <c r="W95" s="101"/>
    </row>
    <row r="96" spans="1:25" s="100" customFormat="1" ht="16.5" customHeight="1" x14ac:dyDescent="0.2">
      <c r="A96" s="99"/>
      <c r="C96" s="92" t="s">
        <v>61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102"/>
      <c r="W96" s="101"/>
    </row>
    <row r="97" spans="1:23" s="83" customFormat="1" ht="12.75" customHeight="1" x14ac:dyDescent="0.25">
      <c r="A97" s="103"/>
      <c r="B97" s="104"/>
      <c r="C97" s="104"/>
      <c r="D97" s="105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6"/>
    </row>
    <row r="98" spans="1:23" ht="18.75" x14ac:dyDescent="0.3">
      <c r="A98" s="31"/>
      <c r="B98" s="32" t="s">
        <v>199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3"/>
    </row>
    <row r="99" spans="1:23" x14ac:dyDescent="0.25">
      <c r="A99" s="35"/>
      <c r="B99" s="107" t="s">
        <v>206</v>
      </c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37"/>
    </row>
    <row r="100" spans="1:23" x14ac:dyDescent="0.25">
      <c r="A100" s="35"/>
      <c r="W100" s="37"/>
    </row>
    <row r="101" spans="1:23" x14ac:dyDescent="0.25">
      <c r="A101" s="35"/>
      <c r="B101" s="34" t="s">
        <v>200</v>
      </c>
      <c r="G101" s="108">
        <f>+I27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x14ac:dyDescent="0.25">
      <c r="A102" s="35"/>
      <c r="W102" s="37"/>
    </row>
    <row r="103" spans="1:23" x14ac:dyDescent="0.25">
      <c r="A103" s="35"/>
      <c r="B103" s="34" t="s">
        <v>201</v>
      </c>
      <c r="F103" s="34">
        <v>1</v>
      </c>
      <c r="G103" s="108">
        <f>I13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2</v>
      </c>
      <c r="G105" s="108">
        <f>I15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3</v>
      </c>
      <c r="G107" s="108">
        <f>I17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ht="5.25" customHeight="1" x14ac:dyDescent="0.25">
      <c r="A108" s="35"/>
      <c r="W108" s="37"/>
    </row>
    <row r="109" spans="1:23" x14ac:dyDescent="0.25">
      <c r="A109" s="35"/>
      <c r="F109" s="34">
        <v>4</v>
      </c>
      <c r="G109" s="108">
        <f>+I19</f>
        <v>0</v>
      </c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10"/>
      <c r="W109" s="37"/>
    </row>
    <row r="110" spans="1:23" ht="5.25" customHeight="1" x14ac:dyDescent="0.25">
      <c r="A110" s="35"/>
      <c r="W110" s="37"/>
    </row>
    <row r="111" spans="1:23" x14ac:dyDescent="0.25">
      <c r="A111" s="35"/>
      <c r="F111" s="34">
        <v>5</v>
      </c>
      <c r="G111" s="108">
        <f>+I21</f>
        <v>0</v>
      </c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10"/>
      <c r="W111" s="37"/>
    </row>
    <row r="112" spans="1:23" ht="5.25" customHeight="1" x14ac:dyDescent="0.25">
      <c r="A112" s="35"/>
      <c r="W112" s="37"/>
    </row>
    <row r="113" spans="1:23" x14ac:dyDescent="0.25">
      <c r="A113" s="35"/>
      <c r="F113" s="34">
        <v>6</v>
      </c>
      <c r="G113" s="108">
        <f>+I23</f>
        <v>0</v>
      </c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10"/>
      <c r="W113" s="37"/>
    </row>
    <row r="114" spans="1:23" x14ac:dyDescent="0.25">
      <c r="A114" s="35"/>
      <c r="W114" s="37"/>
    </row>
    <row r="115" spans="1:23" x14ac:dyDescent="0.25">
      <c r="A115" s="35"/>
      <c r="B115" s="34" t="s">
        <v>202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203</v>
      </c>
      <c r="E117" s="46" t="str">
        <f>+B8</f>
        <v>RG NR</v>
      </c>
      <c r="G117" s="111">
        <f>+E8</f>
        <v>0</v>
      </c>
      <c r="H117" s="109"/>
      <c r="I117" s="109"/>
      <c r="J117" s="109"/>
      <c r="K117" s="110"/>
      <c r="M117" s="46" t="str">
        <f>+B10</f>
        <v>RG TRIB</v>
      </c>
      <c r="P117" s="111">
        <f>+E10</f>
        <v>0</v>
      </c>
      <c r="Q117" s="109"/>
      <c r="R117" s="109"/>
      <c r="S117" s="109"/>
      <c r="T117" s="110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204</v>
      </c>
      <c r="K119" s="52"/>
      <c r="L119" s="53"/>
      <c r="M119" s="54"/>
      <c r="O119" s="34" t="s">
        <v>205</v>
      </c>
      <c r="R119" s="52"/>
      <c r="S119" s="53"/>
      <c r="T119" s="53"/>
      <c r="U119" s="53"/>
      <c r="V119" s="54"/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34" t="s">
        <v>258</v>
      </c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34" t="s">
        <v>256</v>
      </c>
      <c r="R123" s="112"/>
      <c r="S123" s="113"/>
      <c r="T123" s="113"/>
      <c r="U123" s="114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34" t="s">
        <v>257</v>
      </c>
      <c r="R125" s="112"/>
      <c r="S125" s="53"/>
      <c r="T125" s="53"/>
      <c r="U125" s="54"/>
      <c r="W125" s="37"/>
    </row>
    <row r="126" spans="1:23" ht="5.25" customHeight="1" x14ac:dyDescent="0.25">
      <c r="A126" s="35"/>
      <c r="C126" s="43"/>
      <c r="E126" s="115"/>
      <c r="F126" s="115"/>
      <c r="G126" s="115"/>
      <c r="H126" s="115"/>
      <c r="V126" s="44"/>
      <c r="W126" s="37"/>
    </row>
    <row r="127" spans="1:23" x14ac:dyDescent="0.25">
      <c r="A127" s="35"/>
      <c r="B127" s="34" t="s">
        <v>253</v>
      </c>
      <c r="D127" s="47"/>
      <c r="E127" s="48"/>
      <c r="F127" s="48"/>
      <c r="G127" s="49"/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99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ht="32.25" customHeight="1" x14ac:dyDescent="0.25">
      <c r="A131" s="35"/>
      <c r="B131" s="86" t="s">
        <v>207</v>
      </c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208</v>
      </c>
      <c r="W133" s="37"/>
    </row>
    <row r="134" spans="1:23" x14ac:dyDescent="0.25">
      <c r="A134" s="35"/>
      <c r="W134" s="37"/>
    </row>
    <row r="135" spans="1:23" x14ac:dyDescent="0.25">
      <c r="A135" s="35"/>
      <c r="B135" s="38" t="s">
        <v>100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7"/>
    </row>
    <row r="136" spans="1:23" x14ac:dyDescent="0.25">
      <c r="A136" s="35"/>
      <c r="W136" s="37"/>
    </row>
    <row r="137" spans="1:23" x14ac:dyDescent="0.25">
      <c r="A137" s="35"/>
      <c r="B137" s="116" t="s">
        <v>210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211</v>
      </c>
      <c r="G139" s="117">
        <f>+V92</f>
        <v>1400</v>
      </c>
      <c r="H139" s="118"/>
      <c r="I139" s="118"/>
      <c r="J139" s="118"/>
      <c r="K139" s="119"/>
      <c r="L139" s="34" t="s">
        <v>215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 t="s">
        <v>212</v>
      </c>
      <c r="G141" s="120"/>
      <c r="H141" s="121"/>
      <c r="I141" s="121"/>
      <c r="J141" s="121"/>
      <c r="K141" s="122"/>
      <c r="L141" s="34" t="s">
        <v>214</v>
      </c>
      <c r="W141" s="37"/>
    </row>
    <row r="142" spans="1:23" ht="5.25" customHeight="1" x14ac:dyDescent="0.25">
      <c r="A142" s="35"/>
      <c r="C142" s="43"/>
      <c r="V142" s="44"/>
      <c r="W142" s="37"/>
    </row>
    <row r="143" spans="1:23" x14ac:dyDescent="0.25">
      <c r="A143" s="35"/>
      <c r="B143" s="116" t="s">
        <v>209</v>
      </c>
      <c r="W143" s="37"/>
    </row>
    <row r="144" spans="1:23" ht="5.25" customHeight="1" x14ac:dyDescent="0.25">
      <c r="A144" s="35"/>
      <c r="C144" s="43"/>
      <c r="V144" s="44"/>
      <c r="W144" s="37"/>
    </row>
    <row r="145" spans="1:23" x14ac:dyDescent="0.25">
      <c r="A145" s="35"/>
      <c r="B145" s="116" t="s">
        <v>212</v>
      </c>
      <c r="G145" s="117">
        <f>+V96</f>
        <v>0</v>
      </c>
      <c r="H145" s="118"/>
      <c r="I145" s="118"/>
      <c r="J145" s="118"/>
      <c r="K145" s="119"/>
      <c r="L145" s="34" t="s">
        <v>213</v>
      </c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116" t="s">
        <v>216</v>
      </c>
      <c r="D148" s="123"/>
      <c r="E148" s="124"/>
      <c r="F148" s="124"/>
      <c r="G148" s="125"/>
      <c r="W148" s="37"/>
    </row>
    <row r="149" spans="1:23" x14ac:dyDescent="0.25">
      <c r="A149" s="35"/>
      <c r="B149" s="116"/>
      <c r="R149" s="126"/>
      <c r="S149" s="126"/>
      <c r="T149" s="126"/>
      <c r="U149" s="126"/>
      <c r="V149" s="126"/>
      <c r="W149" s="37"/>
    </row>
    <row r="150" spans="1:23" x14ac:dyDescent="0.25">
      <c r="A150" s="35"/>
      <c r="B150" s="116"/>
      <c r="R150" s="127" t="s">
        <v>217</v>
      </c>
      <c r="S150" s="127"/>
      <c r="T150" s="127"/>
      <c r="U150" s="127"/>
      <c r="V150" s="127"/>
      <c r="W150" s="37"/>
    </row>
    <row r="151" spans="1:23" x14ac:dyDescent="0.25">
      <c r="A151" s="35"/>
      <c r="B151" s="116"/>
      <c r="W151" s="37"/>
    </row>
    <row r="152" spans="1:23" ht="5.25" customHeight="1" x14ac:dyDescent="0.25">
      <c r="A152" s="35"/>
      <c r="B152" s="63"/>
      <c r="C152" s="64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5"/>
      <c r="W152" s="37"/>
    </row>
    <row r="153" spans="1:23" x14ac:dyDescent="0.25">
      <c r="A153" s="35"/>
      <c r="B153" s="116"/>
      <c r="W153" s="37"/>
    </row>
    <row r="154" spans="1:23" x14ac:dyDescent="0.25">
      <c r="A154" s="35"/>
      <c r="B154" s="46" t="s">
        <v>218</v>
      </c>
      <c r="C154" s="46"/>
      <c r="D154" s="128" t="s">
        <v>219</v>
      </c>
      <c r="W154" s="37"/>
    </row>
    <row r="155" spans="1:23" x14ac:dyDescent="0.25">
      <c r="A155" s="35"/>
      <c r="D155" s="128" t="s">
        <v>220</v>
      </c>
      <c r="W155" s="37"/>
    </row>
    <row r="156" spans="1:23" x14ac:dyDescent="0.25">
      <c r="A156" s="35"/>
      <c r="D156" s="128" t="s">
        <v>221</v>
      </c>
      <c r="W156" s="37"/>
    </row>
    <row r="157" spans="1:23" x14ac:dyDescent="0.25">
      <c r="A157" s="35"/>
      <c r="D157" s="128" t="s">
        <v>222</v>
      </c>
      <c r="W157" s="37"/>
    </row>
    <row r="158" spans="1:23" x14ac:dyDescent="0.25">
      <c r="A158" s="35"/>
      <c r="D158" s="128" t="s">
        <v>223</v>
      </c>
      <c r="W158" s="37"/>
    </row>
    <row r="159" spans="1:23" x14ac:dyDescent="0.25">
      <c r="A159" s="35"/>
      <c r="D159" s="128"/>
      <c r="W159" s="37"/>
    </row>
    <row r="160" spans="1:23" x14ac:dyDescent="0.25">
      <c r="A160" s="35"/>
      <c r="B160" s="129" t="s">
        <v>50</v>
      </c>
      <c r="T160" s="50"/>
      <c r="U160" s="50"/>
      <c r="V160" s="50"/>
      <c r="W160" s="37"/>
    </row>
    <row r="161" spans="1:23" x14ac:dyDescent="0.25">
      <c r="A161" s="35"/>
      <c r="B161" s="130" t="s">
        <v>48</v>
      </c>
      <c r="G161" s="108">
        <f>+G101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W161" s="37"/>
    </row>
    <row r="162" spans="1:23" ht="6" customHeight="1" x14ac:dyDescent="0.25">
      <c r="A162" s="35"/>
      <c r="B162" s="13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x14ac:dyDescent="0.25">
      <c r="A163" s="35"/>
      <c r="B163" s="130" t="s">
        <v>47</v>
      </c>
      <c r="G163" s="108">
        <f>+I29</f>
        <v>0</v>
      </c>
      <c r="H163" s="109"/>
      <c r="I163" s="109"/>
      <c r="J163" s="109"/>
      <c r="K163" s="109"/>
      <c r="L163" s="109"/>
      <c r="M163" s="109"/>
      <c r="N163" s="110"/>
      <c r="O163" s="50"/>
      <c r="P163" s="50"/>
      <c r="Q163" s="50"/>
      <c r="R163" s="50"/>
      <c r="S163" s="50"/>
      <c r="V163" s="50"/>
      <c r="W163" s="37"/>
    </row>
    <row r="164" spans="1:23" ht="6" customHeight="1" x14ac:dyDescent="0.25">
      <c r="A164" s="35"/>
      <c r="B164" s="13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x14ac:dyDescent="0.25">
      <c r="A165" s="35"/>
      <c r="B165" s="130" t="s">
        <v>51</v>
      </c>
      <c r="G165" s="111">
        <f>I31</f>
        <v>0</v>
      </c>
      <c r="H165" s="109"/>
      <c r="I165" s="109"/>
      <c r="J165" s="109"/>
      <c r="K165" s="109"/>
      <c r="L165" s="109"/>
      <c r="M165" s="109"/>
      <c r="N165" s="110"/>
      <c r="O165" s="50"/>
      <c r="P165" s="50"/>
      <c r="Q165" s="50"/>
      <c r="R165" s="50"/>
      <c r="S165" s="50"/>
      <c r="V165" s="50"/>
      <c r="W165" s="37"/>
    </row>
    <row r="166" spans="1:23" ht="6" customHeight="1" x14ac:dyDescent="0.25">
      <c r="A166" s="35"/>
      <c r="B166" s="13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V166" s="50"/>
      <c r="W166" s="37"/>
    </row>
    <row r="167" spans="1:23" x14ac:dyDescent="0.25">
      <c r="A167" s="35"/>
      <c r="B167" s="130" t="s">
        <v>52</v>
      </c>
      <c r="G167" s="108">
        <f>+I33</f>
        <v>0</v>
      </c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10"/>
      <c r="V167" s="50"/>
      <c r="W167" s="37"/>
    </row>
    <row r="168" spans="1:23" x14ac:dyDescent="0.25">
      <c r="A168" s="35"/>
      <c r="B168" s="130"/>
      <c r="G168" s="59" t="s">
        <v>53</v>
      </c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V168" s="50"/>
      <c r="W168" s="37"/>
    </row>
    <row r="169" spans="1:23" ht="6" customHeight="1" x14ac:dyDescent="0.25">
      <c r="A169" s="35"/>
      <c r="B169" s="13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V169" s="50"/>
      <c r="W169" s="37"/>
    </row>
    <row r="170" spans="1:23" x14ac:dyDescent="0.25">
      <c r="A170" s="35"/>
      <c r="B170" s="130" t="s">
        <v>54</v>
      </c>
      <c r="G170" s="149">
        <f>+I36</f>
        <v>0</v>
      </c>
      <c r="H170" s="132"/>
      <c r="I170" s="132"/>
      <c r="J170" s="133"/>
      <c r="K170" s="50"/>
      <c r="L170" s="149">
        <f>+N36</f>
        <v>0</v>
      </c>
      <c r="M170" s="132"/>
      <c r="N170" s="132"/>
      <c r="O170" s="133"/>
      <c r="P170" s="50"/>
      <c r="Q170" s="50"/>
      <c r="R170" s="50"/>
      <c r="S170" s="50"/>
      <c r="V170" s="50"/>
      <c r="W170" s="37"/>
    </row>
    <row r="171" spans="1:23" ht="6" customHeight="1" x14ac:dyDescent="0.25">
      <c r="A171" s="35"/>
      <c r="B171" s="13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V171" s="50"/>
      <c r="W171" s="37"/>
    </row>
    <row r="172" spans="1:23" x14ac:dyDescent="0.25">
      <c r="A172" s="35"/>
      <c r="B172" s="130" t="s">
        <v>55</v>
      </c>
      <c r="G172" s="108">
        <f>I38</f>
        <v>0</v>
      </c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10"/>
      <c r="V172" s="50"/>
      <c r="W172" s="37"/>
    </row>
    <row r="173" spans="1:23" ht="6" customHeight="1" x14ac:dyDescent="0.25">
      <c r="A173" s="35"/>
      <c r="B173" s="13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V173" s="50"/>
      <c r="W173" s="37"/>
    </row>
    <row r="174" spans="1:23" x14ac:dyDescent="0.25">
      <c r="A174" s="35"/>
      <c r="B174" s="130" t="s">
        <v>56</v>
      </c>
      <c r="G174" s="108">
        <f>+I40</f>
        <v>0</v>
      </c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10"/>
      <c r="V174" s="50"/>
      <c r="W174" s="37"/>
    </row>
    <row r="175" spans="1:23" ht="12.75" customHeight="1" x14ac:dyDescent="0.25">
      <c r="A175" s="134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35"/>
    </row>
    <row r="176" spans="1:23" x14ac:dyDescent="0.25">
      <c r="A176" s="31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33"/>
    </row>
    <row r="177" spans="1:23" x14ac:dyDescent="0.25">
      <c r="A177" s="35"/>
      <c r="B177" s="46" t="str">
        <f>+E117</f>
        <v>RG NR</v>
      </c>
      <c r="E177" s="108">
        <f>+G117</f>
        <v>0</v>
      </c>
      <c r="F177" s="109"/>
      <c r="G177" s="109"/>
      <c r="H177" s="109"/>
      <c r="I177" s="110"/>
      <c r="W177" s="37"/>
    </row>
    <row r="178" spans="1:23" ht="5.25" customHeight="1" x14ac:dyDescent="0.25">
      <c r="A178" s="35"/>
      <c r="C178" s="43"/>
      <c r="V178" s="44"/>
      <c r="W178" s="37"/>
    </row>
    <row r="179" spans="1:23" x14ac:dyDescent="0.25">
      <c r="A179" s="35"/>
      <c r="B179" s="46" t="str">
        <f>+M117</f>
        <v>RG TRIB</v>
      </c>
      <c r="E179" s="108">
        <f>+P117</f>
        <v>0</v>
      </c>
      <c r="F179" s="109"/>
      <c r="G179" s="109"/>
      <c r="H179" s="109"/>
      <c r="I179" s="110"/>
      <c r="W179" s="37"/>
    </row>
    <row r="180" spans="1:23" x14ac:dyDescent="0.25">
      <c r="A180" s="35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ht="17.25" x14ac:dyDescent="0.3">
      <c r="A182" s="35"/>
      <c r="H182" s="137" t="s">
        <v>224</v>
      </c>
      <c r="J182" s="137"/>
      <c r="K182" s="137"/>
      <c r="L182" s="137"/>
      <c r="M182" s="137"/>
      <c r="N182" s="137"/>
      <c r="O182" s="137"/>
      <c r="P182" s="137"/>
      <c r="Q182" s="108">
        <f>K119</f>
        <v>0</v>
      </c>
      <c r="R182" s="109"/>
      <c r="S182" s="110"/>
      <c r="W182" s="37"/>
    </row>
    <row r="183" spans="1:23" x14ac:dyDescent="0.25">
      <c r="A183" s="35"/>
      <c r="W183" s="37"/>
    </row>
    <row r="184" spans="1:23" x14ac:dyDescent="0.25">
      <c r="A184" s="35"/>
      <c r="B184" s="76" t="s">
        <v>225</v>
      </c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37"/>
    </row>
    <row r="185" spans="1:23" x14ac:dyDescent="0.25">
      <c r="A185" s="35"/>
      <c r="W185" s="37"/>
    </row>
    <row r="186" spans="1:23" x14ac:dyDescent="0.25">
      <c r="A186" s="35"/>
      <c r="B186" s="34" t="s">
        <v>226</v>
      </c>
      <c r="E186" s="108">
        <f>R119</f>
        <v>0</v>
      </c>
      <c r="F186" s="109"/>
      <c r="G186" s="109"/>
      <c r="H186" s="109"/>
      <c r="I186" s="109"/>
      <c r="J186" s="109"/>
      <c r="K186" s="109"/>
      <c r="L186" s="109"/>
      <c r="M186" s="109"/>
      <c r="N186" s="110"/>
      <c r="W186" s="37"/>
    </row>
    <row r="187" spans="1:23" x14ac:dyDescent="0.25">
      <c r="A187" s="35"/>
      <c r="W187" s="37"/>
    </row>
    <row r="188" spans="1:23" x14ac:dyDescent="0.25">
      <c r="A188" s="35"/>
      <c r="B188" s="34" t="s">
        <v>234</v>
      </c>
      <c r="P188" s="108">
        <f>G101</f>
        <v>0</v>
      </c>
      <c r="Q188" s="109"/>
      <c r="R188" s="109"/>
      <c r="S188" s="109"/>
      <c r="T188" s="109"/>
      <c r="U188" s="109"/>
      <c r="V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 t="s">
        <v>228</v>
      </c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1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2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3</v>
      </c>
      <c r="C196" s="111">
        <f>+G107</f>
        <v>0</v>
      </c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10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>
        <v>4</v>
      </c>
      <c r="C198" s="111">
        <f>+G109</f>
        <v>0</v>
      </c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10"/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34">
        <v>5</v>
      </c>
      <c r="C200" s="111">
        <f>+G111</f>
        <v>0</v>
      </c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10"/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x14ac:dyDescent="0.25">
      <c r="A202" s="35"/>
      <c r="B202" s="34">
        <v>6</v>
      </c>
      <c r="C202" s="111">
        <f>+G113</f>
        <v>0</v>
      </c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10"/>
      <c r="W202" s="37"/>
    </row>
    <row r="203" spans="1:23" ht="6" customHeight="1" x14ac:dyDescent="0.25">
      <c r="A203" s="35"/>
      <c r="B203" s="13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37"/>
    </row>
    <row r="204" spans="1:23" x14ac:dyDescent="0.25">
      <c r="A204" s="35"/>
      <c r="B204" s="34" t="s">
        <v>229</v>
      </c>
      <c r="W204" s="37"/>
    </row>
    <row r="205" spans="1:23" ht="6" customHeight="1" x14ac:dyDescent="0.25">
      <c r="A205" s="35"/>
      <c r="B205" s="13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37"/>
    </row>
    <row r="206" spans="1:23" x14ac:dyDescent="0.25">
      <c r="A206" s="35"/>
      <c r="B206" s="116" t="s">
        <v>230</v>
      </c>
      <c r="W206" s="37"/>
    </row>
    <row r="207" spans="1:23" x14ac:dyDescent="0.25">
      <c r="A207" s="35"/>
      <c r="B207" s="116" t="s">
        <v>231</v>
      </c>
      <c r="W207" s="37"/>
    </row>
    <row r="208" spans="1:23" x14ac:dyDescent="0.25">
      <c r="A208" s="35"/>
      <c r="B208" s="86" t="s">
        <v>232</v>
      </c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W208" s="37"/>
    </row>
    <row r="209" spans="1:23" x14ac:dyDescent="0.25">
      <c r="A209" s="35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240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138" t="s">
        <v>233</v>
      </c>
      <c r="C213" s="138"/>
      <c r="D213" s="108">
        <f>G101</f>
        <v>0</v>
      </c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10"/>
      <c r="Q213" s="138"/>
      <c r="R213" s="138"/>
      <c r="S213" s="138"/>
      <c r="T213" s="138"/>
      <c r="U213" s="138"/>
      <c r="V213" s="138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ht="22.5" customHeight="1" x14ac:dyDescent="0.25">
      <c r="A215" s="35"/>
      <c r="B215" s="34" t="s">
        <v>235</v>
      </c>
      <c r="E215" s="140"/>
      <c r="F215" s="140"/>
      <c r="G215" s="140"/>
      <c r="H215" s="140"/>
      <c r="I215" s="140"/>
      <c r="J215" s="140"/>
      <c r="K215" s="140"/>
      <c r="L215" s="34" t="s">
        <v>236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ht="22.5" customHeight="1" x14ac:dyDescent="0.25">
      <c r="A217" s="35"/>
      <c r="B217" s="34" t="s">
        <v>237</v>
      </c>
      <c r="F217" s="140"/>
      <c r="G217" s="140"/>
      <c r="H217" s="140"/>
      <c r="I217" s="140"/>
      <c r="J217" s="140"/>
      <c r="K217" s="140"/>
      <c r="L217" s="140"/>
      <c r="M217" s="34" t="s">
        <v>238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ht="22.5" customHeight="1" x14ac:dyDescent="0.25">
      <c r="A219" s="35"/>
      <c r="B219" s="34" t="s">
        <v>237</v>
      </c>
      <c r="F219" s="140"/>
      <c r="G219" s="140"/>
      <c r="H219" s="140"/>
      <c r="I219" s="140"/>
      <c r="J219" s="140"/>
      <c r="K219" s="140"/>
      <c r="L219" s="140"/>
      <c r="M219" s="34" t="s">
        <v>239</v>
      </c>
      <c r="W219" s="37"/>
    </row>
    <row r="220" spans="1:23" x14ac:dyDescent="0.25">
      <c r="A220" s="35"/>
      <c r="B220" s="138"/>
      <c r="W220" s="37"/>
    </row>
    <row r="221" spans="1:23" x14ac:dyDescent="0.25">
      <c r="A221" s="35"/>
      <c r="B221" s="38" t="s">
        <v>241</v>
      </c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</row>
    <row r="222" spans="1:23" x14ac:dyDescent="0.25">
      <c r="A222" s="35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37"/>
    </row>
    <row r="223" spans="1:23" x14ac:dyDescent="0.25">
      <c r="A223" s="35"/>
      <c r="B223" s="34" t="s">
        <v>242</v>
      </c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37"/>
    </row>
    <row r="224" spans="1:23" ht="6" customHeight="1" x14ac:dyDescent="0.25">
      <c r="A224" s="35"/>
      <c r="B224" s="13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37"/>
    </row>
    <row r="225" spans="1:23" x14ac:dyDescent="0.25">
      <c r="A225" s="35"/>
      <c r="B225" s="34" t="s">
        <v>227</v>
      </c>
      <c r="W225" s="37"/>
    </row>
    <row r="226" spans="1:23" ht="6" customHeight="1" x14ac:dyDescent="0.25">
      <c r="A226" s="35"/>
      <c r="B226" s="13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37"/>
    </row>
    <row r="227" spans="1:23" x14ac:dyDescent="0.25">
      <c r="A227" s="35"/>
      <c r="W227" s="37"/>
    </row>
    <row r="228" spans="1:23" x14ac:dyDescent="0.25">
      <c r="A228" s="35"/>
      <c r="B228" s="34" t="s">
        <v>246</v>
      </c>
      <c r="W228" s="37"/>
    </row>
    <row r="229" spans="1:23" x14ac:dyDescent="0.25">
      <c r="A229" s="35"/>
      <c r="W229" s="37"/>
    </row>
    <row r="230" spans="1:23" x14ac:dyDescent="0.25">
      <c r="A230" s="35"/>
      <c r="W230" s="37"/>
    </row>
    <row r="231" spans="1:23" x14ac:dyDescent="0.25">
      <c r="A231" s="35"/>
      <c r="W231" s="37"/>
    </row>
    <row r="232" spans="1:23" x14ac:dyDescent="0.25">
      <c r="A232" s="35"/>
      <c r="W232" s="37"/>
    </row>
    <row r="233" spans="1:23" x14ac:dyDescent="0.25">
      <c r="A233" s="35"/>
      <c r="B233" s="141" t="s">
        <v>245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Q233" s="141" t="s">
        <v>243</v>
      </c>
      <c r="R233" s="141"/>
      <c r="S233" s="141"/>
      <c r="T233" s="141"/>
      <c r="U233" s="141"/>
      <c r="V233" s="141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 t="s">
        <v>248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2"/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B239" s="142" t="s">
        <v>247</v>
      </c>
      <c r="C239" s="142"/>
      <c r="D239" s="142"/>
      <c r="E239" s="142"/>
      <c r="F239" s="142"/>
      <c r="G239" s="142"/>
      <c r="H239" s="142"/>
      <c r="I239" s="142"/>
      <c r="W239" s="37"/>
    </row>
    <row r="240" spans="1:23" x14ac:dyDescent="0.25">
      <c r="A240" s="35"/>
      <c r="B240" s="142"/>
      <c r="C240" s="142"/>
      <c r="D240" s="142"/>
      <c r="E240" s="142"/>
      <c r="F240" s="142"/>
      <c r="G240" s="142"/>
      <c r="H240" s="142"/>
      <c r="I240" s="142"/>
      <c r="W240" s="37"/>
    </row>
    <row r="241" spans="1:23" x14ac:dyDescent="0.25">
      <c r="A241" s="35"/>
      <c r="B241" s="142"/>
      <c r="C241" s="142"/>
      <c r="D241" s="142"/>
      <c r="E241" s="142"/>
      <c r="F241" s="142"/>
      <c r="G241" s="142"/>
      <c r="H241" s="142"/>
      <c r="I241" s="142"/>
      <c r="W241" s="37"/>
    </row>
    <row r="242" spans="1:23" x14ac:dyDescent="0.25">
      <c r="A242" s="35"/>
      <c r="B242" s="143" t="s">
        <v>244</v>
      </c>
      <c r="C242" s="142"/>
      <c r="D242" s="142"/>
      <c r="E242" s="142"/>
      <c r="F242" s="142"/>
      <c r="G242" s="142"/>
      <c r="H242" s="142"/>
      <c r="I242" s="142"/>
      <c r="W242" s="37"/>
    </row>
    <row r="243" spans="1:23" x14ac:dyDescent="0.25">
      <c r="A243" s="35"/>
      <c r="W243" s="37"/>
    </row>
    <row r="244" spans="1:23" x14ac:dyDescent="0.25">
      <c r="A244" s="35"/>
      <c r="W244" s="37"/>
    </row>
    <row r="245" spans="1:23" x14ac:dyDescent="0.25">
      <c r="A245" s="35"/>
      <c r="W245" s="37"/>
    </row>
    <row r="246" spans="1:23" x14ac:dyDescent="0.25">
      <c r="A246" s="35"/>
      <c r="W246" s="37"/>
    </row>
    <row r="247" spans="1:23" x14ac:dyDescent="0.25">
      <c r="A247" s="134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35"/>
    </row>
  </sheetData>
  <sheetProtection algorithmName="SHA-512" hashValue="puFUCfmOW3ZqF8mlUVYJwwLLLhF0NAoSqCs5l7G0ZPmc/osTmloeMORkOSWTKPYgHzP4VMpzNdkl1BR6eIGYVQ==" saltValue="VHjmvVrxtW8a9darMxJekg==" spinCount="100000" sheet="1" objects="1" scenarios="1"/>
  <mergeCells count="93">
    <mergeCell ref="C53:U53"/>
    <mergeCell ref="C55:U55"/>
    <mergeCell ref="I27:V27"/>
    <mergeCell ref="B1:V1"/>
    <mergeCell ref="B2:V2"/>
    <mergeCell ref="E8:I8"/>
    <mergeCell ref="E10:I10"/>
    <mergeCell ref="I13:V13"/>
    <mergeCell ref="I15:V15"/>
    <mergeCell ref="I17:V17"/>
    <mergeCell ref="I19:V19"/>
    <mergeCell ref="I21:V21"/>
    <mergeCell ref="I23:V23"/>
    <mergeCell ref="B3:V3"/>
    <mergeCell ref="B4:V4"/>
    <mergeCell ref="C49:U49"/>
    <mergeCell ref="I38:V38"/>
    <mergeCell ref="I40:V40"/>
    <mergeCell ref="C44:U44"/>
    <mergeCell ref="C51:U51"/>
    <mergeCell ref="C45:U45"/>
    <mergeCell ref="C47:U47"/>
    <mergeCell ref="I29:P29"/>
    <mergeCell ref="I31:P31"/>
    <mergeCell ref="I33:V33"/>
    <mergeCell ref="I36:L36"/>
    <mergeCell ref="N36:Q36"/>
    <mergeCell ref="B98:V98"/>
    <mergeCell ref="C88:U88"/>
    <mergeCell ref="B90:V90"/>
    <mergeCell ref="C92:U92"/>
    <mergeCell ref="C96:U96"/>
    <mergeCell ref="C84:Q85"/>
    <mergeCell ref="C78:Q78"/>
    <mergeCell ref="C57:Q57"/>
    <mergeCell ref="C77:T77"/>
    <mergeCell ref="C81:Q81"/>
    <mergeCell ref="B60:V60"/>
    <mergeCell ref="C69:Q70"/>
    <mergeCell ref="C71:Q73"/>
    <mergeCell ref="B99:V99"/>
    <mergeCell ref="G101:T101"/>
    <mergeCell ref="G103:T103"/>
    <mergeCell ref="G105:T105"/>
    <mergeCell ref="G107:T107"/>
    <mergeCell ref="G109:T109"/>
    <mergeCell ref="G111:T111"/>
    <mergeCell ref="G113:T113"/>
    <mergeCell ref="G117:K117"/>
    <mergeCell ref="P117:T117"/>
    <mergeCell ref="K119:M119"/>
    <mergeCell ref="R119:V119"/>
    <mergeCell ref="R123:U123"/>
    <mergeCell ref="R125:U125"/>
    <mergeCell ref="D127:G127"/>
    <mergeCell ref="B129:V129"/>
    <mergeCell ref="B131:V131"/>
    <mergeCell ref="B135:V135"/>
    <mergeCell ref="G139:K139"/>
    <mergeCell ref="G141:K141"/>
    <mergeCell ref="G145:K145"/>
    <mergeCell ref="D148:G148"/>
    <mergeCell ref="R150:V150"/>
    <mergeCell ref="G161:S161"/>
    <mergeCell ref="G163:N163"/>
    <mergeCell ref="G165:N165"/>
    <mergeCell ref="G167:S167"/>
    <mergeCell ref="G170:J170"/>
    <mergeCell ref="L170:O170"/>
    <mergeCell ref="G172:S172"/>
    <mergeCell ref="G174:S174"/>
    <mergeCell ref="B176:V176"/>
    <mergeCell ref="E177:I177"/>
    <mergeCell ref="E179:I179"/>
    <mergeCell ref="Q182:S182"/>
    <mergeCell ref="B184:V184"/>
    <mergeCell ref="E186:N186"/>
    <mergeCell ref="P188:V188"/>
    <mergeCell ref="C192:P192"/>
    <mergeCell ref="C194:P194"/>
    <mergeCell ref="C196:P196"/>
    <mergeCell ref="C198:P198"/>
    <mergeCell ref="C200:P200"/>
    <mergeCell ref="C202:P202"/>
    <mergeCell ref="B208:U209"/>
    <mergeCell ref="B221:V221"/>
    <mergeCell ref="B233:K233"/>
    <mergeCell ref="Q233:V233"/>
    <mergeCell ref="B211:V211"/>
    <mergeCell ref="D213:P213"/>
    <mergeCell ref="E215:K215"/>
    <mergeCell ref="F217:L217"/>
    <mergeCell ref="F219:L219"/>
  </mergeCells>
  <dataValidations count="9">
    <dataValidation type="whole" allowBlank="1" showInputMessage="1" showErrorMessage="1" error="attenzione: inserito un numero diverso da 0 o 1" prompt="Inserire 1 in presenza di parte civile" sqref="T64" xr:uid="{00000000-0002-0000-18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0" xr:uid="{00000000-0002-0000-1800-000001000000}">
      <formula1>0</formula1>
      <formula2>IF(OR(T73=1),0,1)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3:T74" xr:uid="{00000000-0002-0000-1800-000002000000}">
      <formula1>0</formula1>
      <formula2>IF(OR(T70=1),0,1)</formula2>
    </dataValidation>
    <dataValidation type="whole" allowBlank="1" showInputMessage="1" showErrorMessage="1" error="attenzione: inserito un numero diverso da 0 o 1" prompt="Inserire 1 nel caso di giudizio con oltre 4 udienze" sqref="T85" xr:uid="{00000000-0002-0000-1800-000003000000}">
      <formula1>0</formula1>
      <formula2>1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8" xr:uid="{00000000-0002-0000-1800-000004000000}">
      <formula1>0</formula1>
      <formula2>IF(R78=1,9,0)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1" xr:uid="{00000000-0002-0000-1800-000005000000}">
      <formula1>10</formula1>
      <formula2>IF(R81=1,19,10)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8" xr:uid="{00000000-0002-0000-1800-000006000000}">
      <formula1>0</formula1>
      <formula2>IF(OR(R81=1),0,1)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1" xr:uid="{00000000-0002-0000-1800-000007000000}">
      <formula1>0</formula1>
      <formula2>IF(OR(R78=1),0,1)</formula2>
    </dataValidation>
    <dataValidation type="whole" allowBlank="1" showInputMessage="1" showErrorMessage="1" error="attenzione: inserito un numero diverso da 0 o 1" prompt="Inserire 1 nel caso si verifichi la condizione" sqref="T57" xr:uid="{B17729D8-2765-48E8-9790-91421D3F5E3F}">
      <formula1>0</formula1>
      <formula2>1</formula2>
    </dataValidation>
  </dataValidations>
  <hyperlinks>
    <hyperlink ref="V7" location="'ELENCO TABELLE'!A1" display="Torna all'Elenco Tabelle" xr:uid="{00000000-0004-0000-1800-000000000000}"/>
  </hyperlinks>
  <printOptions horizontalCentered="1" verticalCentered="1"/>
  <pageMargins left="0.19685039370078741" right="0.19685039370078741" top="0.39370078740157483" bottom="0.19685039370078741" header="0.31496062992125984" footer="0"/>
  <pageSetup paperSize="9" scale="63" orientation="portrait" r:id="rId1"/>
  <rowBreaks count="2" manualBreakCount="2">
    <brk id="97" max="16383" man="1"/>
    <brk id="17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 sizeWithCells="1">
              <from>
                <xdr:col>12</xdr:col>
                <xdr:colOff>57150</xdr:colOff>
                <xdr:row>175</xdr:row>
                <xdr:rowOff>152400</xdr:rowOff>
              </from>
              <to>
                <xdr:col>14</xdr:col>
                <xdr:colOff>85725</xdr:colOff>
                <xdr:row>179</xdr:row>
                <xdr:rowOff>161925</xdr:rowOff>
              </to>
            </anchor>
          </objectPr>
        </oleObject>
      </mc:Choice>
      <mc:Fallback>
        <oleObject progId="Word.Picture.8" shapeId="4710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24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174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s="46" customFormat="1" x14ac:dyDescent="0.25">
      <c r="A2" s="180"/>
      <c r="B2" s="36" t="s">
        <v>273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181"/>
    </row>
    <row r="3" spans="1:23" x14ac:dyDescent="0.25">
      <c r="A3" s="35"/>
      <c r="B3" s="173" t="s">
        <v>5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x14ac:dyDescent="0.25">
      <c r="A4" s="35"/>
      <c r="B4" s="182" t="s">
        <v>268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37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150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ht="10.9" customHeight="1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ht="10.9" customHeight="1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900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58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v>1100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+V45+V47+V49</f>
        <v>2400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26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+V51/3</f>
        <v>800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0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f>+V51-V53</f>
        <v>1600</v>
      </c>
      <c r="W55" s="37"/>
    </row>
    <row r="56" spans="1:23" ht="10.9" customHeight="1" x14ac:dyDescent="0.25">
      <c r="A56" s="35"/>
      <c r="W56" s="37"/>
    </row>
    <row r="57" spans="1:23" ht="16.5" customHeight="1" x14ac:dyDescent="0.25">
      <c r="A57" s="35"/>
      <c r="C57" s="86" t="s">
        <v>269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152"/>
      <c r="S57" s="152"/>
      <c r="T57" s="79"/>
      <c r="U57" s="152"/>
      <c r="V57" s="80">
        <f>IF(T57=1,250,0)</f>
        <v>0</v>
      </c>
      <c r="W57" s="37"/>
    </row>
    <row r="58" spans="1:23" ht="13.5" customHeight="1" x14ac:dyDescent="0.25">
      <c r="A58" s="35"/>
      <c r="C58" s="81" t="s">
        <v>126</v>
      </c>
      <c r="W58" s="37"/>
    </row>
    <row r="59" spans="1:23" x14ac:dyDescent="0.25">
      <c r="A59" s="35"/>
      <c r="W59" s="37"/>
    </row>
    <row r="60" spans="1:23" ht="16.5" customHeight="1" x14ac:dyDescent="0.25">
      <c r="A60" s="35"/>
      <c r="B60" s="76" t="s">
        <v>28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37"/>
    </row>
    <row r="61" spans="1:23" ht="5.25" customHeight="1" x14ac:dyDescent="0.25">
      <c r="A61" s="35"/>
      <c r="C61" s="43"/>
      <c r="V61" s="44"/>
      <c r="W61" s="37"/>
    </row>
    <row r="62" spans="1:23" x14ac:dyDescent="0.25">
      <c r="A62" s="35"/>
      <c r="B62" s="77" t="s">
        <v>36</v>
      </c>
      <c r="W62" s="37"/>
    </row>
    <row r="63" spans="1:23" ht="5.25" customHeight="1" x14ac:dyDescent="0.25">
      <c r="A63" s="35"/>
      <c r="C63" s="43"/>
      <c r="V63" s="44"/>
      <c r="W63" s="37"/>
    </row>
    <row r="64" spans="1:23" ht="16.5" customHeight="1" x14ac:dyDescent="0.25">
      <c r="A64" s="35"/>
      <c r="B64" s="78" t="s">
        <v>32</v>
      </c>
      <c r="C64" s="43" t="s">
        <v>146</v>
      </c>
      <c r="T64" s="79"/>
      <c r="V64" s="80">
        <f>IF(T64=1,+(V$55+V$57)*20%,0)</f>
        <v>0</v>
      </c>
      <c r="W64" s="37"/>
    </row>
    <row r="65" spans="1:24" ht="13.5" customHeight="1" x14ac:dyDescent="0.25">
      <c r="A65" s="35"/>
      <c r="C65" s="81" t="s">
        <v>190</v>
      </c>
      <c r="V65" s="44"/>
      <c r="W65" s="37"/>
    </row>
    <row r="66" spans="1:24" ht="5.25" customHeight="1" x14ac:dyDescent="0.25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4" s="83" customFormat="1" ht="16.5" customHeight="1" x14ac:dyDescent="0.25">
      <c r="A67" s="82"/>
      <c r="B67" s="78" t="s">
        <v>33</v>
      </c>
      <c r="C67" s="43" t="s">
        <v>29</v>
      </c>
      <c r="W67" s="84"/>
    </row>
    <row r="68" spans="1:24" ht="13.5" customHeight="1" x14ac:dyDescent="0.25">
      <c r="A68" s="35"/>
      <c r="C68" s="81" t="s">
        <v>37</v>
      </c>
      <c r="V68" s="44"/>
      <c r="W68" s="37"/>
    </row>
    <row r="69" spans="1:24" s="83" customFormat="1" ht="16.5" customHeight="1" x14ac:dyDescent="0.25">
      <c r="A69" s="82"/>
      <c r="B69" s="85" t="s">
        <v>34</v>
      </c>
      <c r="C69" s="86" t="s">
        <v>30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W69" s="84"/>
    </row>
    <row r="70" spans="1:24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79"/>
      <c r="V70" s="80">
        <f>IF(T70=1,+(V$55+V$57)*25%,0)</f>
        <v>0</v>
      </c>
      <c r="W70" s="84"/>
    </row>
    <row r="71" spans="1:24" s="83" customFormat="1" ht="16.5" customHeight="1" x14ac:dyDescent="0.25">
      <c r="A71" s="82"/>
      <c r="B71" s="85" t="s">
        <v>35</v>
      </c>
      <c r="C71" s="86" t="s">
        <v>260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46"/>
      <c r="V71" s="44"/>
      <c r="W71" s="84"/>
    </row>
    <row r="72" spans="1:24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34"/>
      <c r="V72" s="44"/>
      <c r="W72" s="84"/>
    </row>
    <row r="73" spans="1:24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79"/>
      <c r="V73" s="80">
        <f>IF(T73=1,+(V$55+V$57)*15%,0)</f>
        <v>0</v>
      </c>
      <c r="W73" s="84"/>
    </row>
    <row r="74" spans="1:24" ht="13.5" customHeight="1" x14ac:dyDescent="0.25">
      <c r="A74" s="35"/>
      <c r="C74" s="81" t="s">
        <v>249</v>
      </c>
      <c r="V74" s="44"/>
      <c r="W74" s="37"/>
    </row>
    <row r="75" spans="1:24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4" s="83" customFormat="1" ht="18" customHeight="1" x14ac:dyDescent="0.25">
      <c r="A76" s="82"/>
      <c r="B76" s="78" t="s">
        <v>38</v>
      </c>
      <c r="C76" s="43" t="s">
        <v>31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T76" s="34"/>
      <c r="V76" s="44"/>
      <c r="W76" s="84"/>
    </row>
    <row r="77" spans="1:24" ht="26.25" customHeight="1" x14ac:dyDescent="0.25">
      <c r="A77" s="35"/>
      <c r="C77" s="89" t="s">
        <v>307</v>
      </c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V77" s="44"/>
      <c r="W77" s="37"/>
      <c r="X77" s="83"/>
    </row>
    <row r="78" spans="1:24" s="83" customFormat="1" ht="18" customHeight="1" x14ac:dyDescent="0.25">
      <c r="A78" s="82"/>
      <c r="B78" s="85" t="s">
        <v>39</v>
      </c>
      <c r="C78" s="86" t="s">
        <v>153</v>
      </c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90"/>
      <c r="T78" s="79"/>
      <c r="V78" s="80">
        <f>IF(AND(R78=1,T78&lt;10,T78&gt;0),+(V$55+V$57)*30%*T78,0)</f>
        <v>0</v>
      </c>
      <c r="W78" s="84"/>
    </row>
    <row r="79" spans="1:24" ht="13.5" customHeight="1" x14ac:dyDescent="0.25">
      <c r="A79" s="35"/>
      <c r="C79" s="81" t="s">
        <v>198</v>
      </c>
      <c r="V79" s="44"/>
      <c r="W79" s="37"/>
    </row>
    <row r="80" spans="1:24" ht="5.25" customHeight="1" x14ac:dyDescent="0.25">
      <c r="A80" s="35"/>
      <c r="C80" s="43"/>
      <c r="V80" s="44"/>
      <c r="W80" s="37"/>
    </row>
    <row r="81" spans="1:25" s="83" customFormat="1" ht="18" customHeight="1" x14ac:dyDescent="0.25">
      <c r="A81" s="82"/>
      <c r="B81" s="85" t="s">
        <v>40</v>
      </c>
      <c r="C81" s="86" t="s">
        <v>152</v>
      </c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90"/>
      <c r="T81" s="79"/>
      <c r="V81" s="80">
        <f>IF(AND(R81=1,T81&lt;20,T81&gt;9),+(V$55+V$57)*20%*T81,0)</f>
        <v>0</v>
      </c>
      <c r="W81" s="84"/>
      <c r="Y81" s="98"/>
    </row>
    <row r="82" spans="1:25" ht="13.5" customHeight="1" x14ac:dyDescent="0.25">
      <c r="A82" s="35"/>
      <c r="C82" s="81" t="s">
        <v>197</v>
      </c>
      <c r="V82" s="44"/>
      <c r="W82" s="37"/>
    </row>
    <row r="83" spans="1:25" ht="5.25" customHeight="1" x14ac:dyDescent="0.25">
      <c r="A83" s="35"/>
      <c r="B83" s="63"/>
      <c r="C83" s="64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5"/>
      <c r="W83" s="37"/>
    </row>
    <row r="84" spans="1:25" s="83" customFormat="1" ht="16.5" customHeight="1" x14ac:dyDescent="0.25">
      <c r="A84" s="82"/>
      <c r="B84" s="78" t="s">
        <v>172</v>
      </c>
      <c r="C84" s="183" t="s">
        <v>274</v>
      </c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W84" s="84"/>
    </row>
    <row r="85" spans="1:25" s="83" customFormat="1" ht="16.5" customHeight="1" x14ac:dyDescent="0.25">
      <c r="A85" s="82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T85" s="79"/>
      <c r="V85" s="80">
        <f>IF(T85=1,+(V$55+V$57)*30%,0)</f>
        <v>0</v>
      </c>
      <c r="W85" s="84"/>
    </row>
    <row r="86" spans="1:25" ht="13.5" customHeight="1" x14ac:dyDescent="0.25">
      <c r="A86" s="35"/>
      <c r="C86" s="81" t="s">
        <v>270</v>
      </c>
      <c r="V86" s="44"/>
      <c r="W86" s="37"/>
    </row>
    <row r="87" spans="1:25" ht="5.25" customHeight="1" x14ac:dyDescent="0.25">
      <c r="A87" s="35"/>
      <c r="B87" s="63"/>
      <c r="C87" s="64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5"/>
      <c r="W87" s="37"/>
    </row>
    <row r="88" spans="1:25" s="83" customFormat="1" ht="18" customHeight="1" x14ac:dyDescent="0.25">
      <c r="A88" s="82"/>
      <c r="C88" s="92" t="s">
        <v>43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3">
        <f>+V55+V57+V64+V70+V73+V78+V81+V85</f>
        <v>1600</v>
      </c>
      <c r="W88" s="84"/>
      <c r="Y88" s="98"/>
    </row>
    <row r="89" spans="1:25" ht="5.25" customHeight="1" x14ac:dyDescent="0.25">
      <c r="A89" s="35"/>
      <c r="C89" s="43"/>
      <c r="V89" s="44"/>
      <c r="W89" s="37"/>
    </row>
    <row r="90" spans="1:25" s="83" customFormat="1" ht="27" customHeight="1" x14ac:dyDescent="0.25">
      <c r="A90" s="82"/>
      <c r="B90" s="95" t="s">
        <v>60</v>
      </c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84"/>
    </row>
    <row r="91" spans="1:25" ht="5.25" customHeight="1" thickBot="1" x14ac:dyDescent="0.3">
      <c r="A91" s="35"/>
      <c r="C91" s="43"/>
      <c r="V91" s="44"/>
      <c r="W91" s="37"/>
    </row>
    <row r="92" spans="1:25" s="83" customFormat="1" ht="18" customHeight="1" thickBot="1" x14ac:dyDescent="0.3">
      <c r="A92" s="82"/>
      <c r="C92" s="92" t="s">
        <v>66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7">
        <f>IF(V55+V57+V64+V70+V73+V85&gt;2206,2206+V78+V81,V55+V57+V64+V70+V73+V78+V81+V85)</f>
        <v>1600</v>
      </c>
      <c r="W92" s="84"/>
      <c r="Y92" s="98"/>
    </row>
    <row r="93" spans="1:25" ht="13.5" customHeight="1" x14ac:dyDescent="0.25">
      <c r="A93" s="35"/>
      <c r="C93" s="81"/>
      <c r="V93" s="44"/>
      <c r="W93" s="37"/>
    </row>
    <row r="94" spans="1:25" ht="5.25" customHeight="1" x14ac:dyDescent="0.25">
      <c r="A94" s="35"/>
      <c r="B94" s="63"/>
      <c r="C94" s="64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5"/>
      <c r="W94" s="37"/>
    </row>
    <row r="95" spans="1:25" s="100" customFormat="1" ht="6" customHeight="1" x14ac:dyDescent="0.2">
      <c r="A95" s="99"/>
      <c r="W95" s="101"/>
    </row>
    <row r="96" spans="1:25" s="100" customFormat="1" ht="16.5" customHeight="1" x14ac:dyDescent="0.2">
      <c r="A96" s="99"/>
      <c r="C96" s="92" t="s">
        <v>61</v>
      </c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102"/>
      <c r="W96" s="101"/>
    </row>
    <row r="97" spans="1:23" s="83" customFormat="1" ht="12.75" customHeight="1" x14ac:dyDescent="0.25">
      <c r="A97" s="103"/>
      <c r="B97" s="104"/>
      <c r="C97" s="104"/>
      <c r="D97" s="105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6"/>
    </row>
    <row r="98" spans="1:23" ht="18.75" x14ac:dyDescent="0.3">
      <c r="A98" s="31"/>
      <c r="B98" s="32" t="s">
        <v>199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3"/>
    </row>
    <row r="99" spans="1:23" x14ac:dyDescent="0.25">
      <c r="A99" s="35"/>
      <c r="B99" s="107" t="s">
        <v>206</v>
      </c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37"/>
    </row>
    <row r="100" spans="1:23" x14ac:dyDescent="0.25">
      <c r="A100" s="35"/>
      <c r="W100" s="37"/>
    </row>
    <row r="101" spans="1:23" x14ac:dyDescent="0.25">
      <c r="A101" s="35"/>
      <c r="B101" s="34" t="s">
        <v>200</v>
      </c>
      <c r="G101" s="108">
        <f>+I27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x14ac:dyDescent="0.25">
      <c r="A102" s="35"/>
      <c r="W102" s="37"/>
    </row>
    <row r="103" spans="1:23" x14ac:dyDescent="0.25">
      <c r="A103" s="35"/>
      <c r="B103" s="34" t="s">
        <v>201</v>
      </c>
      <c r="F103" s="34">
        <v>1</v>
      </c>
      <c r="G103" s="108">
        <f>I13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2</v>
      </c>
      <c r="G105" s="108">
        <f>I15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3</v>
      </c>
      <c r="G107" s="108">
        <f>I17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ht="5.25" customHeight="1" x14ac:dyDescent="0.25">
      <c r="A108" s="35"/>
      <c r="W108" s="37"/>
    </row>
    <row r="109" spans="1:23" x14ac:dyDescent="0.25">
      <c r="A109" s="35"/>
      <c r="F109" s="34">
        <v>4</v>
      </c>
      <c r="G109" s="108">
        <f>+I19</f>
        <v>0</v>
      </c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10"/>
      <c r="W109" s="37"/>
    </row>
    <row r="110" spans="1:23" ht="5.25" customHeight="1" x14ac:dyDescent="0.25">
      <c r="A110" s="35"/>
      <c r="W110" s="37"/>
    </row>
    <row r="111" spans="1:23" x14ac:dyDescent="0.25">
      <c r="A111" s="35"/>
      <c r="F111" s="34">
        <v>5</v>
      </c>
      <c r="G111" s="108">
        <f>+I21</f>
        <v>0</v>
      </c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10"/>
      <c r="W111" s="37"/>
    </row>
    <row r="112" spans="1:23" ht="5.25" customHeight="1" x14ac:dyDescent="0.25">
      <c r="A112" s="35"/>
      <c r="W112" s="37"/>
    </row>
    <row r="113" spans="1:23" x14ac:dyDescent="0.25">
      <c r="A113" s="35"/>
      <c r="F113" s="34">
        <v>6</v>
      </c>
      <c r="G113" s="108">
        <f>+I23</f>
        <v>0</v>
      </c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10"/>
      <c r="W113" s="37"/>
    </row>
    <row r="114" spans="1:23" x14ac:dyDescent="0.25">
      <c r="A114" s="35"/>
      <c r="W114" s="37"/>
    </row>
    <row r="115" spans="1:23" x14ac:dyDescent="0.25">
      <c r="A115" s="35"/>
      <c r="B115" s="34" t="s">
        <v>202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203</v>
      </c>
      <c r="E117" s="46" t="str">
        <f>+B8</f>
        <v>RG NR</v>
      </c>
      <c r="G117" s="111">
        <f>+E8</f>
        <v>0</v>
      </c>
      <c r="H117" s="109"/>
      <c r="I117" s="109"/>
      <c r="J117" s="109"/>
      <c r="K117" s="110"/>
      <c r="M117" s="46" t="str">
        <f>+B10</f>
        <v>RG TRIB</v>
      </c>
      <c r="P117" s="111">
        <f>+E10</f>
        <v>0</v>
      </c>
      <c r="Q117" s="109"/>
      <c r="R117" s="109"/>
      <c r="S117" s="109"/>
      <c r="T117" s="110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204</v>
      </c>
      <c r="K119" s="52"/>
      <c r="L119" s="53"/>
      <c r="M119" s="54"/>
      <c r="O119" s="34" t="s">
        <v>205</v>
      </c>
      <c r="R119" s="52"/>
      <c r="S119" s="53"/>
      <c r="T119" s="53"/>
      <c r="U119" s="53"/>
      <c r="V119" s="54"/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34" t="s">
        <v>258</v>
      </c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34" t="s">
        <v>256</v>
      </c>
      <c r="R123" s="112"/>
      <c r="S123" s="113"/>
      <c r="T123" s="113"/>
      <c r="U123" s="114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34" t="s">
        <v>257</v>
      </c>
      <c r="R125" s="112"/>
      <c r="S125" s="53"/>
      <c r="T125" s="53"/>
      <c r="U125" s="54"/>
      <c r="W125" s="37"/>
    </row>
    <row r="126" spans="1:23" ht="5.25" customHeight="1" x14ac:dyDescent="0.25">
      <c r="A126" s="35"/>
      <c r="C126" s="43"/>
      <c r="E126" s="115"/>
      <c r="F126" s="115"/>
      <c r="G126" s="115"/>
      <c r="H126" s="115"/>
      <c r="V126" s="44"/>
      <c r="W126" s="37"/>
    </row>
    <row r="127" spans="1:23" x14ac:dyDescent="0.25">
      <c r="A127" s="35"/>
      <c r="B127" s="34" t="s">
        <v>253</v>
      </c>
      <c r="D127" s="47"/>
      <c r="E127" s="48"/>
      <c r="F127" s="48"/>
      <c r="G127" s="49"/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99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ht="32.25" customHeight="1" x14ac:dyDescent="0.25">
      <c r="A131" s="35"/>
      <c r="B131" s="86" t="s">
        <v>207</v>
      </c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208</v>
      </c>
      <c r="W133" s="37"/>
    </row>
    <row r="134" spans="1:23" x14ac:dyDescent="0.25">
      <c r="A134" s="35"/>
      <c r="W134" s="37"/>
    </row>
    <row r="135" spans="1:23" x14ac:dyDescent="0.25">
      <c r="A135" s="35"/>
      <c r="B135" s="38" t="s">
        <v>100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7"/>
    </row>
    <row r="136" spans="1:23" x14ac:dyDescent="0.25">
      <c r="A136" s="35"/>
      <c r="W136" s="37"/>
    </row>
    <row r="137" spans="1:23" x14ac:dyDescent="0.25">
      <c r="A137" s="35"/>
      <c r="B137" s="116" t="s">
        <v>210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211</v>
      </c>
      <c r="G139" s="117">
        <f>+V92</f>
        <v>1600</v>
      </c>
      <c r="H139" s="118"/>
      <c r="I139" s="118"/>
      <c r="J139" s="118"/>
      <c r="K139" s="119"/>
      <c r="L139" s="34" t="s">
        <v>215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 t="s">
        <v>212</v>
      </c>
      <c r="G141" s="120"/>
      <c r="H141" s="121"/>
      <c r="I141" s="121"/>
      <c r="J141" s="121"/>
      <c r="K141" s="122"/>
      <c r="L141" s="34" t="s">
        <v>214</v>
      </c>
      <c r="W141" s="37"/>
    </row>
    <row r="142" spans="1:23" ht="5.25" customHeight="1" x14ac:dyDescent="0.25">
      <c r="A142" s="35"/>
      <c r="C142" s="43"/>
      <c r="V142" s="44"/>
      <c r="W142" s="37"/>
    </row>
    <row r="143" spans="1:23" x14ac:dyDescent="0.25">
      <c r="A143" s="35"/>
      <c r="B143" s="116" t="s">
        <v>209</v>
      </c>
      <c r="W143" s="37"/>
    </row>
    <row r="144" spans="1:23" ht="5.25" customHeight="1" x14ac:dyDescent="0.25">
      <c r="A144" s="35"/>
      <c r="C144" s="43"/>
      <c r="V144" s="44"/>
      <c r="W144" s="37"/>
    </row>
    <row r="145" spans="1:23" x14ac:dyDescent="0.25">
      <c r="A145" s="35"/>
      <c r="B145" s="116" t="s">
        <v>212</v>
      </c>
      <c r="G145" s="117">
        <f>+V96</f>
        <v>0</v>
      </c>
      <c r="H145" s="118"/>
      <c r="I145" s="118"/>
      <c r="J145" s="118"/>
      <c r="K145" s="119"/>
      <c r="L145" s="34" t="s">
        <v>213</v>
      </c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116" t="s">
        <v>216</v>
      </c>
      <c r="D148" s="123"/>
      <c r="E148" s="124"/>
      <c r="F148" s="124"/>
      <c r="G148" s="125"/>
      <c r="W148" s="37"/>
    </row>
    <row r="149" spans="1:23" x14ac:dyDescent="0.25">
      <c r="A149" s="35"/>
      <c r="B149" s="116"/>
      <c r="R149" s="126"/>
      <c r="S149" s="126"/>
      <c r="T149" s="126"/>
      <c r="U149" s="126"/>
      <c r="V149" s="126"/>
      <c r="W149" s="37"/>
    </row>
    <row r="150" spans="1:23" x14ac:dyDescent="0.25">
      <c r="A150" s="35"/>
      <c r="B150" s="116"/>
      <c r="R150" s="127" t="s">
        <v>217</v>
      </c>
      <c r="S150" s="127"/>
      <c r="T150" s="127"/>
      <c r="U150" s="127"/>
      <c r="V150" s="127"/>
      <c r="W150" s="37"/>
    </row>
    <row r="151" spans="1:23" x14ac:dyDescent="0.25">
      <c r="A151" s="35"/>
      <c r="B151" s="116"/>
      <c r="W151" s="37"/>
    </row>
    <row r="152" spans="1:23" ht="5.25" customHeight="1" x14ac:dyDescent="0.25">
      <c r="A152" s="35"/>
      <c r="B152" s="63"/>
      <c r="C152" s="64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5"/>
      <c r="W152" s="37"/>
    </row>
    <row r="153" spans="1:23" x14ac:dyDescent="0.25">
      <c r="A153" s="35"/>
      <c r="B153" s="116"/>
      <c r="W153" s="37"/>
    </row>
    <row r="154" spans="1:23" x14ac:dyDescent="0.25">
      <c r="A154" s="35"/>
      <c r="B154" s="46" t="s">
        <v>218</v>
      </c>
      <c r="C154" s="46"/>
      <c r="D154" s="128" t="s">
        <v>219</v>
      </c>
      <c r="W154" s="37"/>
    </row>
    <row r="155" spans="1:23" x14ac:dyDescent="0.25">
      <c r="A155" s="35"/>
      <c r="D155" s="128" t="s">
        <v>220</v>
      </c>
      <c r="W155" s="37"/>
    </row>
    <row r="156" spans="1:23" x14ac:dyDescent="0.25">
      <c r="A156" s="35"/>
      <c r="D156" s="128" t="s">
        <v>221</v>
      </c>
      <c r="W156" s="37"/>
    </row>
    <row r="157" spans="1:23" x14ac:dyDescent="0.25">
      <c r="A157" s="35"/>
      <c r="D157" s="128" t="s">
        <v>222</v>
      </c>
      <c r="W157" s="37"/>
    </row>
    <row r="158" spans="1:23" x14ac:dyDescent="0.25">
      <c r="A158" s="35"/>
      <c r="D158" s="128" t="s">
        <v>223</v>
      </c>
      <c r="W158" s="37"/>
    </row>
    <row r="159" spans="1:23" x14ac:dyDescent="0.25">
      <c r="A159" s="35"/>
      <c r="D159" s="128"/>
      <c r="W159" s="37"/>
    </row>
    <row r="160" spans="1:23" x14ac:dyDescent="0.25">
      <c r="A160" s="35"/>
      <c r="B160" s="129" t="s">
        <v>50</v>
      </c>
      <c r="T160" s="50"/>
      <c r="U160" s="50"/>
      <c r="V160" s="50"/>
      <c r="W160" s="37"/>
    </row>
    <row r="161" spans="1:23" x14ac:dyDescent="0.25">
      <c r="A161" s="35"/>
      <c r="B161" s="130" t="s">
        <v>48</v>
      </c>
      <c r="G161" s="108">
        <f>+G101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W161" s="37"/>
    </row>
    <row r="162" spans="1:23" ht="6" customHeight="1" x14ac:dyDescent="0.25">
      <c r="A162" s="35"/>
      <c r="B162" s="13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x14ac:dyDescent="0.25">
      <c r="A163" s="35"/>
      <c r="B163" s="130" t="s">
        <v>47</v>
      </c>
      <c r="G163" s="108">
        <f>+I29</f>
        <v>0</v>
      </c>
      <c r="H163" s="109"/>
      <c r="I163" s="109"/>
      <c r="J163" s="109"/>
      <c r="K163" s="109"/>
      <c r="L163" s="109"/>
      <c r="M163" s="109"/>
      <c r="N163" s="110"/>
      <c r="O163" s="50"/>
      <c r="P163" s="50"/>
      <c r="Q163" s="50"/>
      <c r="R163" s="50"/>
      <c r="S163" s="50"/>
      <c r="V163" s="50"/>
      <c r="W163" s="37"/>
    </row>
    <row r="164" spans="1:23" ht="6" customHeight="1" x14ac:dyDescent="0.25">
      <c r="A164" s="35"/>
      <c r="B164" s="13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x14ac:dyDescent="0.25">
      <c r="A165" s="35"/>
      <c r="B165" s="130" t="s">
        <v>51</v>
      </c>
      <c r="G165" s="111">
        <f>I31</f>
        <v>0</v>
      </c>
      <c r="H165" s="109"/>
      <c r="I165" s="109"/>
      <c r="J165" s="109"/>
      <c r="K165" s="109"/>
      <c r="L165" s="109"/>
      <c r="M165" s="109"/>
      <c r="N165" s="110"/>
      <c r="O165" s="50"/>
      <c r="P165" s="50"/>
      <c r="Q165" s="50"/>
      <c r="R165" s="50"/>
      <c r="S165" s="50"/>
      <c r="V165" s="50"/>
      <c r="W165" s="37"/>
    </row>
    <row r="166" spans="1:23" ht="6" customHeight="1" x14ac:dyDescent="0.25">
      <c r="A166" s="35"/>
      <c r="B166" s="13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V166" s="50"/>
      <c r="W166" s="37"/>
    </row>
    <row r="167" spans="1:23" x14ac:dyDescent="0.25">
      <c r="A167" s="35"/>
      <c r="B167" s="130" t="s">
        <v>52</v>
      </c>
      <c r="G167" s="108">
        <f>+I33</f>
        <v>0</v>
      </c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10"/>
      <c r="V167" s="50"/>
      <c r="W167" s="37"/>
    </row>
    <row r="168" spans="1:23" x14ac:dyDescent="0.25">
      <c r="A168" s="35"/>
      <c r="B168" s="130"/>
      <c r="G168" s="59" t="s">
        <v>53</v>
      </c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V168" s="50"/>
      <c r="W168" s="37"/>
    </row>
    <row r="169" spans="1:23" ht="6" customHeight="1" x14ac:dyDescent="0.25">
      <c r="A169" s="35"/>
      <c r="B169" s="13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V169" s="50"/>
      <c r="W169" s="37"/>
    </row>
    <row r="170" spans="1:23" x14ac:dyDescent="0.25">
      <c r="A170" s="35"/>
      <c r="B170" s="130" t="s">
        <v>54</v>
      </c>
      <c r="G170" s="149">
        <f>+I36</f>
        <v>0</v>
      </c>
      <c r="H170" s="132"/>
      <c r="I170" s="132"/>
      <c r="J170" s="133"/>
      <c r="K170" s="50"/>
      <c r="L170" s="149">
        <f>+N36</f>
        <v>0</v>
      </c>
      <c r="M170" s="132"/>
      <c r="N170" s="132"/>
      <c r="O170" s="133"/>
      <c r="P170" s="50"/>
      <c r="Q170" s="50"/>
      <c r="R170" s="50"/>
      <c r="S170" s="50"/>
      <c r="V170" s="50"/>
      <c r="W170" s="37"/>
    </row>
    <row r="171" spans="1:23" ht="6" customHeight="1" x14ac:dyDescent="0.25">
      <c r="A171" s="35"/>
      <c r="B171" s="13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V171" s="50"/>
      <c r="W171" s="37"/>
    </row>
    <row r="172" spans="1:23" x14ac:dyDescent="0.25">
      <c r="A172" s="35"/>
      <c r="B172" s="130" t="s">
        <v>55</v>
      </c>
      <c r="G172" s="108">
        <f>I38</f>
        <v>0</v>
      </c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10"/>
      <c r="V172" s="50"/>
      <c r="W172" s="37"/>
    </row>
    <row r="173" spans="1:23" ht="6" customHeight="1" x14ac:dyDescent="0.25">
      <c r="A173" s="35"/>
      <c r="B173" s="13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V173" s="50"/>
      <c r="W173" s="37"/>
    </row>
    <row r="174" spans="1:23" x14ac:dyDescent="0.25">
      <c r="A174" s="35"/>
      <c r="B174" s="130" t="s">
        <v>56</v>
      </c>
      <c r="G174" s="108">
        <f>+I40</f>
        <v>0</v>
      </c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10"/>
      <c r="V174" s="50"/>
      <c r="W174" s="37"/>
    </row>
    <row r="175" spans="1:23" ht="12.75" customHeight="1" x14ac:dyDescent="0.25">
      <c r="A175" s="134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35"/>
    </row>
    <row r="176" spans="1:23" x14ac:dyDescent="0.25">
      <c r="A176" s="31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33"/>
    </row>
    <row r="177" spans="1:23" x14ac:dyDescent="0.25">
      <c r="A177" s="35"/>
      <c r="B177" s="46" t="str">
        <f>+E117</f>
        <v>RG NR</v>
      </c>
      <c r="E177" s="108">
        <f>+G117</f>
        <v>0</v>
      </c>
      <c r="F177" s="109"/>
      <c r="G177" s="109"/>
      <c r="H177" s="109"/>
      <c r="I177" s="110"/>
      <c r="W177" s="37"/>
    </row>
    <row r="178" spans="1:23" ht="5.25" customHeight="1" x14ac:dyDescent="0.25">
      <c r="A178" s="35"/>
      <c r="C178" s="43"/>
      <c r="V178" s="44"/>
      <c r="W178" s="37"/>
    </row>
    <row r="179" spans="1:23" x14ac:dyDescent="0.25">
      <c r="A179" s="35"/>
      <c r="B179" s="46" t="str">
        <f>+M117</f>
        <v>RG TRIB</v>
      </c>
      <c r="E179" s="108">
        <f>+P117</f>
        <v>0</v>
      </c>
      <c r="F179" s="109"/>
      <c r="G179" s="109"/>
      <c r="H179" s="109"/>
      <c r="I179" s="110"/>
      <c r="W179" s="37"/>
    </row>
    <row r="180" spans="1:23" x14ac:dyDescent="0.25">
      <c r="A180" s="35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ht="17.25" x14ac:dyDescent="0.3">
      <c r="A182" s="35"/>
      <c r="H182" s="137" t="s">
        <v>224</v>
      </c>
      <c r="J182" s="137"/>
      <c r="K182" s="137"/>
      <c r="L182" s="137"/>
      <c r="M182" s="137"/>
      <c r="N182" s="137"/>
      <c r="O182" s="137"/>
      <c r="P182" s="137"/>
      <c r="Q182" s="108">
        <f>K119</f>
        <v>0</v>
      </c>
      <c r="R182" s="109"/>
      <c r="S182" s="110"/>
      <c r="W182" s="37"/>
    </row>
    <row r="183" spans="1:23" x14ac:dyDescent="0.25">
      <c r="A183" s="35"/>
      <c r="W183" s="37"/>
    </row>
    <row r="184" spans="1:23" x14ac:dyDescent="0.25">
      <c r="A184" s="35"/>
      <c r="B184" s="76" t="s">
        <v>225</v>
      </c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37"/>
    </row>
    <row r="185" spans="1:23" x14ac:dyDescent="0.25">
      <c r="A185" s="35"/>
      <c r="W185" s="37"/>
    </row>
    <row r="186" spans="1:23" x14ac:dyDescent="0.25">
      <c r="A186" s="35"/>
      <c r="B186" s="34" t="s">
        <v>226</v>
      </c>
      <c r="E186" s="108">
        <f>R119</f>
        <v>0</v>
      </c>
      <c r="F186" s="109"/>
      <c r="G186" s="109"/>
      <c r="H186" s="109"/>
      <c r="I186" s="109"/>
      <c r="J186" s="109"/>
      <c r="K186" s="109"/>
      <c r="L186" s="109"/>
      <c r="M186" s="109"/>
      <c r="N186" s="110"/>
      <c r="W186" s="37"/>
    </row>
    <row r="187" spans="1:23" x14ac:dyDescent="0.25">
      <c r="A187" s="35"/>
      <c r="W187" s="37"/>
    </row>
    <row r="188" spans="1:23" x14ac:dyDescent="0.25">
      <c r="A188" s="35"/>
      <c r="B188" s="34" t="s">
        <v>234</v>
      </c>
      <c r="P188" s="108">
        <f>G101</f>
        <v>0</v>
      </c>
      <c r="Q188" s="109"/>
      <c r="R188" s="109"/>
      <c r="S188" s="109"/>
      <c r="T188" s="109"/>
      <c r="U188" s="109"/>
      <c r="V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 t="s">
        <v>228</v>
      </c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1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2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3</v>
      </c>
      <c r="C196" s="111">
        <f>+G107</f>
        <v>0</v>
      </c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10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>
        <v>4</v>
      </c>
      <c r="C198" s="111">
        <f>+G109</f>
        <v>0</v>
      </c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10"/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34">
        <v>5</v>
      </c>
      <c r="C200" s="111">
        <f>+G111</f>
        <v>0</v>
      </c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10"/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x14ac:dyDescent="0.25">
      <c r="A202" s="35"/>
      <c r="B202" s="34">
        <v>6</v>
      </c>
      <c r="C202" s="111">
        <f>+G113</f>
        <v>0</v>
      </c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10"/>
      <c r="W202" s="37"/>
    </row>
    <row r="203" spans="1:23" ht="6" customHeight="1" x14ac:dyDescent="0.25">
      <c r="A203" s="35"/>
      <c r="B203" s="13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37"/>
    </row>
    <row r="204" spans="1:23" x14ac:dyDescent="0.25">
      <c r="A204" s="35"/>
      <c r="B204" s="34" t="s">
        <v>229</v>
      </c>
      <c r="W204" s="37"/>
    </row>
    <row r="205" spans="1:23" ht="6" customHeight="1" x14ac:dyDescent="0.25">
      <c r="A205" s="35"/>
      <c r="B205" s="13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37"/>
    </row>
    <row r="206" spans="1:23" x14ac:dyDescent="0.25">
      <c r="A206" s="35"/>
      <c r="B206" s="116" t="s">
        <v>230</v>
      </c>
      <c r="W206" s="37"/>
    </row>
    <row r="207" spans="1:23" x14ac:dyDescent="0.25">
      <c r="A207" s="35"/>
      <c r="B207" s="116" t="s">
        <v>231</v>
      </c>
      <c r="W207" s="37"/>
    </row>
    <row r="208" spans="1:23" x14ac:dyDescent="0.25">
      <c r="A208" s="35"/>
      <c r="B208" s="86" t="s">
        <v>232</v>
      </c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W208" s="37"/>
    </row>
    <row r="209" spans="1:23" x14ac:dyDescent="0.25">
      <c r="A209" s="35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240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138" t="s">
        <v>233</v>
      </c>
      <c r="C213" s="138"/>
      <c r="D213" s="108">
        <f>G101</f>
        <v>0</v>
      </c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10"/>
      <c r="Q213" s="138"/>
      <c r="R213" s="138"/>
      <c r="S213" s="138"/>
      <c r="T213" s="138"/>
      <c r="U213" s="138"/>
      <c r="V213" s="138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ht="22.5" customHeight="1" x14ac:dyDescent="0.25">
      <c r="A215" s="35"/>
      <c r="B215" s="34" t="s">
        <v>235</v>
      </c>
      <c r="E215" s="140"/>
      <c r="F215" s="140"/>
      <c r="G215" s="140"/>
      <c r="H215" s="140"/>
      <c r="I215" s="140"/>
      <c r="J215" s="140"/>
      <c r="K215" s="140"/>
      <c r="L215" s="34" t="s">
        <v>236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ht="22.5" customHeight="1" x14ac:dyDescent="0.25">
      <c r="A217" s="35"/>
      <c r="B217" s="34" t="s">
        <v>237</v>
      </c>
      <c r="F217" s="140"/>
      <c r="G217" s="140"/>
      <c r="H217" s="140"/>
      <c r="I217" s="140"/>
      <c r="J217" s="140"/>
      <c r="K217" s="140"/>
      <c r="L217" s="140"/>
      <c r="M217" s="34" t="s">
        <v>238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ht="22.5" customHeight="1" x14ac:dyDescent="0.25">
      <c r="A219" s="35"/>
      <c r="B219" s="34" t="s">
        <v>237</v>
      </c>
      <c r="F219" s="140"/>
      <c r="G219" s="140"/>
      <c r="H219" s="140"/>
      <c r="I219" s="140"/>
      <c r="J219" s="140"/>
      <c r="K219" s="140"/>
      <c r="L219" s="140"/>
      <c r="M219" s="34" t="s">
        <v>239</v>
      </c>
      <c r="W219" s="37"/>
    </row>
    <row r="220" spans="1:23" x14ac:dyDescent="0.25">
      <c r="A220" s="35"/>
      <c r="B220" s="138"/>
      <c r="W220" s="37"/>
    </row>
    <row r="221" spans="1:23" x14ac:dyDescent="0.25">
      <c r="A221" s="35"/>
      <c r="B221" s="38" t="s">
        <v>241</v>
      </c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</row>
    <row r="222" spans="1:23" x14ac:dyDescent="0.25">
      <c r="A222" s="35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37"/>
    </row>
    <row r="223" spans="1:23" x14ac:dyDescent="0.25">
      <c r="A223" s="35"/>
      <c r="B223" s="34" t="s">
        <v>242</v>
      </c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37"/>
    </row>
    <row r="224" spans="1:23" ht="6" customHeight="1" x14ac:dyDescent="0.25">
      <c r="A224" s="35"/>
      <c r="B224" s="13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37"/>
    </row>
    <row r="225" spans="1:23" x14ac:dyDescent="0.25">
      <c r="A225" s="35"/>
      <c r="B225" s="34" t="s">
        <v>227</v>
      </c>
      <c r="W225" s="37"/>
    </row>
    <row r="226" spans="1:23" ht="6" customHeight="1" x14ac:dyDescent="0.25">
      <c r="A226" s="35"/>
      <c r="B226" s="13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37"/>
    </row>
    <row r="227" spans="1:23" x14ac:dyDescent="0.25">
      <c r="A227" s="35"/>
      <c r="W227" s="37"/>
    </row>
    <row r="228" spans="1:23" x14ac:dyDescent="0.25">
      <c r="A228" s="35"/>
      <c r="B228" s="34" t="s">
        <v>246</v>
      </c>
      <c r="W228" s="37"/>
    </row>
    <row r="229" spans="1:23" x14ac:dyDescent="0.25">
      <c r="A229" s="35"/>
      <c r="W229" s="37"/>
    </row>
    <row r="230" spans="1:23" x14ac:dyDescent="0.25">
      <c r="A230" s="35"/>
      <c r="W230" s="37"/>
    </row>
    <row r="231" spans="1:23" x14ac:dyDescent="0.25">
      <c r="A231" s="35"/>
      <c r="W231" s="37"/>
    </row>
    <row r="232" spans="1:23" x14ac:dyDescent="0.25">
      <c r="A232" s="35"/>
      <c r="W232" s="37"/>
    </row>
    <row r="233" spans="1:23" x14ac:dyDescent="0.25">
      <c r="A233" s="35"/>
      <c r="B233" s="141" t="s">
        <v>245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Q233" s="141" t="s">
        <v>243</v>
      </c>
      <c r="R233" s="141"/>
      <c r="S233" s="141"/>
      <c r="T233" s="141"/>
      <c r="U233" s="141"/>
      <c r="V233" s="141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 t="s">
        <v>248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2"/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B239" s="142" t="s">
        <v>247</v>
      </c>
      <c r="C239" s="142"/>
      <c r="D239" s="142"/>
      <c r="E239" s="142"/>
      <c r="F239" s="142"/>
      <c r="G239" s="142"/>
      <c r="H239" s="142"/>
      <c r="I239" s="142"/>
      <c r="W239" s="37"/>
    </row>
    <row r="240" spans="1:23" x14ac:dyDescent="0.25">
      <c r="A240" s="35"/>
      <c r="B240" s="142"/>
      <c r="C240" s="142"/>
      <c r="D240" s="142"/>
      <c r="E240" s="142"/>
      <c r="F240" s="142"/>
      <c r="G240" s="142"/>
      <c r="H240" s="142"/>
      <c r="I240" s="142"/>
      <c r="W240" s="37"/>
    </row>
    <row r="241" spans="1:23" x14ac:dyDescent="0.25">
      <c r="A241" s="35"/>
      <c r="B241" s="142"/>
      <c r="C241" s="142"/>
      <c r="D241" s="142"/>
      <c r="E241" s="142"/>
      <c r="F241" s="142"/>
      <c r="G241" s="142"/>
      <c r="H241" s="142"/>
      <c r="I241" s="142"/>
      <c r="W241" s="37"/>
    </row>
    <row r="242" spans="1:23" x14ac:dyDescent="0.25">
      <c r="A242" s="35"/>
      <c r="B242" s="143" t="s">
        <v>244</v>
      </c>
      <c r="C242" s="142"/>
      <c r="D242" s="142"/>
      <c r="E242" s="142"/>
      <c r="F242" s="142"/>
      <c r="G242" s="142"/>
      <c r="H242" s="142"/>
      <c r="I242" s="142"/>
      <c r="W242" s="37"/>
    </row>
    <row r="243" spans="1:23" x14ac:dyDescent="0.25">
      <c r="A243" s="35"/>
      <c r="W243" s="37"/>
    </row>
    <row r="244" spans="1:23" x14ac:dyDescent="0.25">
      <c r="A244" s="35"/>
      <c r="W244" s="37"/>
    </row>
    <row r="245" spans="1:23" x14ac:dyDescent="0.25">
      <c r="A245" s="35"/>
      <c r="W245" s="37"/>
    </row>
    <row r="246" spans="1:23" x14ac:dyDescent="0.25">
      <c r="A246" s="35"/>
      <c r="W246" s="37"/>
    </row>
    <row r="247" spans="1:23" x14ac:dyDescent="0.25">
      <c r="A247" s="134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35"/>
    </row>
  </sheetData>
  <sheetProtection algorithmName="SHA-512" hashValue="17Yklh99FfzhJabTiJDfS/rI9+RqwxQC7a5GisoPE4tiKjuJPtoihIise/PO5KI8pb3TPEJxK7XpF77cVO6bYw==" saltValue="VHOPrKZzIV2WYCQyjku8Sw==" spinCount="100000" sheet="1" objects="1" scenarios="1"/>
  <mergeCells count="93">
    <mergeCell ref="I15:V15"/>
    <mergeCell ref="B1:V1"/>
    <mergeCell ref="B2:V2"/>
    <mergeCell ref="E8:I8"/>
    <mergeCell ref="E10:I10"/>
    <mergeCell ref="I13:V13"/>
    <mergeCell ref="B3:V3"/>
    <mergeCell ref="B4:V4"/>
    <mergeCell ref="I38:V38"/>
    <mergeCell ref="I17:V17"/>
    <mergeCell ref="I19:V19"/>
    <mergeCell ref="I21:V21"/>
    <mergeCell ref="I23:V23"/>
    <mergeCell ref="I27:V27"/>
    <mergeCell ref="I29:P29"/>
    <mergeCell ref="I31:P31"/>
    <mergeCell ref="I33:V33"/>
    <mergeCell ref="I36:L36"/>
    <mergeCell ref="N36:Q36"/>
    <mergeCell ref="C71:Q73"/>
    <mergeCell ref="I40:V40"/>
    <mergeCell ref="C44:U44"/>
    <mergeCell ref="C45:U45"/>
    <mergeCell ref="C47:U47"/>
    <mergeCell ref="C49:U49"/>
    <mergeCell ref="C51:U51"/>
    <mergeCell ref="C53:U53"/>
    <mergeCell ref="C55:U55"/>
    <mergeCell ref="C57:Q57"/>
    <mergeCell ref="B60:V60"/>
    <mergeCell ref="C69:Q70"/>
    <mergeCell ref="C96:U96"/>
    <mergeCell ref="C77:T77"/>
    <mergeCell ref="C78:Q78"/>
    <mergeCell ref="C81:Q81"/>
    <mergeCell ref="C84:Q85"/>
    <mergeCell ref="C88:U88"/>
    <mergeCell ref="B90:V90"/>
    <mergeCell ref="C92:U92"/>
    <mergeCell ref="B98:V98"/>
    <mergeCell ref="B99:V99"/>
    <mergeCell ref="G101:T101"/>
    <mergeCell ref="G103:T103"/>
    <mergeCell ref="G105:T105"/>
    <mergeCell ref="G107:T107"/>
    <mergeCell ref="G109:T109"/>
    <mergeCell ref="G111:T111"/>
    <mergeCell ref="G113:T113"/>
    <mergeCell ref="G117:K117"/>
    <mergeCell ref="P117:T117"/>
    <mergeCell ref="K119:M119"/>
    <mergeCell ref="R119:V119"/>
    <mergeCell ref="R123:U123"/>
    <mergeCell ref="R125:U125"/>
    <mergeCell ref="D127:G127"/>
    <mergeCell ref="B129:V129"/>
    <mergeCell ref="B131:V131"/>
    <mergeCell ref="B135:V135"/>
    <mergeCell ref="G139:K139"/>
    <mergeCell ref="G141:K141"/>
    <mergeCell ref="G145:K145"/>
    <mergeCell ref="D148:G148"/>
    <mergeCell ref="R150:V150"/>
    <mergeCell ref="G161:S161"/>
    <mergeCell ref="G163:N163"/>
    <mergeCell ref="G165:N165"/>
    <mergeCell ref="G167:S167"/>
    <mergeCell ref="G170:J170"/>
    <mergeCell ref="L170:O170"/>
    <mergeCell ref="G172:S172"/>
    <mergeCell ref="G174:S174"/>
    <mergeCell ref="B176:V176"/>
    <mergeCell ref="E177:I177"/>
    <mergeCell ref="E179:I179"/>
    <mergeCell ref="Q182:S182"/>
    <mergeCell ref="B184:V184"/>
    <mergeCell ref="E186:N186"/>
    <mergeCell ref="P188:V188"/>
    <mergeCell ref="C192:P192"/>
    <mergeCell ref="C194:P194"/>
    <mergeCell ref="C196:P196"/>
    <mergeCell ref="C198:P198"/>
    <mergeCell ref="C200:P200"/>
    <mergeCell ref="C202:P202"/>
    <mergeCell ref="B208:U209"/>
    <mergeCell ref="B221:V221"/>
    <mergeCell ref="B233:K233"/>
    <mergeCell ref="Q233:V233"/>
    <mergeCell ref="B211:V211"/>
    <mergeCell ref="D213:P213"/>
    <mergeCell ref="E215:K215"/>
    <mergeCell ref="F217:L217"/>
    <mergeCell ref="F219:L219"/>
  </mergeCells>
  <dataValidations count="9">
    <dataValidation type="whole" allowBlank="1" showInputMessage="1" showErrorMessage="1" error="attenzione: inserito un numero diverso da 0 o 1" prompt="Inserire 1 nel caso di giudizio con oltre 4 udienze" sqref="T85" xr:uid="{00000000-0002-0000-1900-000000000000}">
      <formula1>0</formula1>
      <formula2>1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3:T74" xr:uid="{00000000-0002-0000-1900-000001000000}">
      <formula1>0</formula1>
      <formula2>IF(OR(T70=1),0,1)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0" xr:uid="{00000000-0002-0000-1900-000002000000}">
      <formula1>0</formula1>
      <formula2>IF(OR(T73=1),0,1)</formula2>
    </dataValidation>
    <dataValidation type="whole" allowBlank="1" showInputMessage="1" showErrorMessage="1" error="attenzione: inserito un numero diverso da 0 o 1" prompt="Inserire 1 in presenza di parte civile" sqref="T64" xr:uid="{00000000-0002-0000-1900-000003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1" xr:uid="{00000000-0002-0000-1900-000004000000}">
      <formula1>0</formula1>
      <formula2>IF(OR(R78=1),0,1)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8" xr:uid="{00000000-0002-0000-1900-000005000000}">
      <formula1>0</formula1>
      <formula2>IF(OR(R81=1),0,1)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1" xr:uid="{00000000-0002-0000-1900-000006000000}">
      <formula1>10</formula1>
      <formula2>IF(R81=1,19,10)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8" xr:uid="{00000000-0002-0000-1900-000007000000}">
      <formula1>0</formula1>
      <formula2>IF(R78=1,9,0)</formula2>
    </dataValidation>
    <dataValidation type="whole" allowBlank="1" showInputMessage="1" showErrorMessage="1" error="attenzione: inserito un numero diverso da 0 o 1" prompt="Inserire 1 nel caso si verifichi la condizione" sqref="T57" xr:uid="{AC02AB36-391E-472F-BE37-F62EABA947E7}">
      <formula1>0</formula1>
      <formula2>1</formula2>
    </dataValidation>
  </dataValidations>
  <hyperlinks>
    <hyperlink ref="V7" location="'ELENCO TABELLE'!A1" display="Torna all'Elenco Tabelle" xr:uid="{00000000-0004-0000-1900-000000000000}"/>
  </hyperlinks>
  <printOptions horizontalCentered="1" verticalCentered="1"/>
  <pageMargins left="0.19685039370078741" right="0.19685039370078741" top="0.39370078740157483" bottom="0.19685039370078741" header="0.31496062992125984" footer="0"/>
  <pageSetup paperSize="9" scale="63" orientation="portrait" r:id="rId1"/>
  <rowBreaks count="2" manualBreakCount="2">
    <brk id="97" max="16383" man="1"/>
    <brk id="17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 sizeWithCells="1">
              <from>
                <xdr:col>12</xdr:col>
                <xdr:colOff>57150</xdr:colOff>
                <xdr:row>175</xdr:row>
                <xdr:rowOff>152400</xdr:rowOff>
              </from>
              <to>
                <xdr:col>14</xdr:col>
                <xdr:colOff>85725</xdr:colOff>
                <xdr:row>179</xdr:row>
                <xdr:rowOff>161925</xdr:rowOff>
              </to>
            </anchor>
          </objectPr>
        </oleObject>
      </mc:Choice>
      <mc:Fallback>
        <oleObject progId="Word.Picture.8" shapeId="48129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246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176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s="46" customFormat="1" x14ac:dyDescent="0.25">
      <c r="A2" s="180"/>
      <c r="B2" s="36" t="s">
        <v>275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181"/>
    </row>
    <row r="3" spans="1:23" x14ac:dyDescent="0.25">
      <c r="A3" s="35"/>
      <c r="B3" s="173" t="s">
        <v>5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x14ac:dyDescent="0.25">
      <c r="A4" s="35"/>
      <c r="B4" s="182" t="s">
        <v>268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37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177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ht="10.9" customHeight="1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ht="10.9" customHeight="1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500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1300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58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v>1650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+V45+V47+V49</f>
        <v>3450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26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+V51/3</f>
        <v>1150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171" t="s">
        <v>0</v>
      </c>
      <c r="D55" s="172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75">
        <f>+V51-V53</f>
        <v>2300</v>
      </c>
      <c r="W55" s="37"/>
    </row>
    <row r="56" spans="1:23" ht="10.9" customHeight="1" x14ac:dyDescent="0.25">
      <c r="A56" s="35"/>
      <c r="W56" s="37"/>
    </row>
    <row r="57" spans="1:23" ht="16.5" customHeight="1" x14ac:dyDescent="0.25">
      <c r="A57" s="35"/>
      <c r="C57" s="86" t="s">
        <v>269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152"/>
      <c r="S57" s="152"/>
      <c r="T57" s="79"/>
      <c r="U57" s="152"/>
      <c r="V57" s="80">
        <f>IF(T57=1,476,0)</f>
        <v>0</v>
      </c>
      <c r="W57" s="37"/>
    </row>
    <row r="58" spans="1:23" ht="13.5" customHeight="1" x14ac:dyDescent="0.25">
      <c r="A58" s="35"/>
      <c r="C58" s="81" t="s">
        <v>126</v>
      </c>
      <c r="W58" s="37"/>
    </row>
    <row r="59" spans="1:23" x14ac:dyDescent="0.25">
      <c r="A59" s="35"/>
      <c r="W59" s="37"/>
    </row>
    <row r="60" spans="1:23" ht="16.5" customHeight="1" x14ac:dyDescent="0.25">
      <c r="A60" s="35"/>
      <c r="B60" s="76" t="s">
        <v>28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37"/>
    </row>
    <row r="61" spans="1:23" ht="5.25" customHeight="1" x14ac:dyDescent="0.25">
      <c r="A61" s="35"/>
      <c r="C61" s="43"/>
      <c r="V61" s="44"/>
      <c r="W61" s="37"/>
    </row>
    <row r="62" spans="1:23" x14ac:dyDescent="0.25">
      <c r="A62" s="35"/>
      <c r="B62" s="77" t="s">
        <v>36</v>
      </c>
      <c r="W62" s="37"/>
    </row>
    <row r="63" spans="1:23" ht="5.25" customHeight="1" x14ac:dyDescent="0.25">
      <c r="A63" s="35"/>
      <c r="C63" s="43"/>
      <c r="V63" s="44"/>
      <c r="W63" s="37"/>
    </row>
    <row r="64" spans="1:23" ht="16.5" customHeight="1" x14ac:dyDescent="0.25">
      <c r="A64" s="35"/>
      <c r="B64" s="78" t="s">
        <v>32</v>
      </c>
      <c r="C64" s="43" t="s">
        <v>146</v>
      </c>
      <c r="T64" s="79"/>
      <c r="V64" s="80">
        <f>IF(T64=1,+(V$55+V$57)*20%,0)</f>
        <v>0</v>
      </c>
      <c r="W64" s="37"/>
    </row>
    <row r="65" spans="1:24" ht="13.5" customHeight="1" x14ac:dyDescent="0.25">
      <c r="A65" s="35"/>
      <c r="C65" s="81" t="s">
        <v>190</v>
      </c>
      <c r="V65" s="44"/>
      <c r="W65" s="37"/>
    </row>
    <row r="66" spans="1:24" ht="5.25" customHeight="1" x14ac:dyDescent="0.25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4" s="83" customFormat="1" ht="16.5" customHeight="1" x14ac:dyDescent="0.25">
      <c r="A67" s="82"/>
      <c r="B67" s="78" t="s">
        <v>33</v>
      </c>
      <c r="C67" s="43" t="s">
        <v>29</v>
      </c>
      <c r="W67" s="84"/>
    </row>
    <row r="68" spans="1:24" ht="13.5" customHeight="1" x14ac:dyDescent="0.25">
      <c r="A68" s="35"/>
      <c r="C68" s="81" t="s">
        <v>37</v>
      </c>
      <c r="V68" s="44"/>
      <c r="W68" s="37"/>
    </row>
    <row r="69" spans="1:24" s="83" customFormat="1" ht="16.5" customHeight="1" x14ac:dyDescent="0.25">
      <c r="A69" s="82"/>
      <c r="B69" s="85" t="s">
        <v>34</v>
      </c>
      <c r="C69" s="86" t="s">
        <v>30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W69" s="84"/>
    </row>
    <row r="70" spans="1:24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79"/>
      <c r="V70" s="80">
        <f>IF(T70=1,+(V$55+V$57)*25%,0)</f>
        <v>0</v>
      </c>
      <c r="W70" s="84"/>
    </row>
    <row r="71" spans="1:24" s="83" customFormat="1" ht="16.5" customHeight="1" x14ac:dyDescent="0.25">
      <c r="A71" s="82"/>
      <c r="B71" s="85" t="s">
        <v>35</v>
      </c>
      <c r="C71" s="86" t="s">
        <v>260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46"/>
      <c r="V71" s="44"/>
      <c r="W71" s="84"/>
    </row>
    <row r="72" spans="1:24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34"/>
      <c r="V72" s="44"/>
      <c r="W72" s="84"/>
    </row>
    <row r="73" spans="1:24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79"/>
      <c r="V73" s="80">
        <f>IF(T73=1,+(V$55+V$57)*15%,0)</f>
        <v>0</v>
      </c>
      <c r="W73" s="84"/>
    </row>
    <row r="74" spans="1:24" ht="13.5" customHeight="1" x14ac:dyDescent="0.25">
      <c r="A74" s="35"/>
      <c r="C74" s="81" t="s">
        <v>249</v>
      </c>
      <c r="V74" s="44"/>
      <c r="W74" s="37"/>
    </row>
    <row r="75" spans="1:24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4" s="83" customFormat="1" ht="18" customHeight="1" x14ac:dyDescent="0.25">
      <c r="A76" s="82"/>
      <c r="B76" s="78" t="s">
        <v>38</v>
      </c>
      <c r="C76" s="43" t="s">
        <v>31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T76" s="34"/>
      <c r="V76" s="44"/>
      <c r="W76" s="84"/>
    </row>
    <row r="77" spans="1:24" ht="26.25" customHeight="1" x14ac:dyDescent="0.25">
      <c r="A77" s="35"/>
      <c r="C77" s="89" t="s">
        <v>307</v>
      </c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V77" s="44"/>
      <c r="W77" s="37"/>
      <c r="X77" s="83"/>
    </row>
    <row r="78" spans="1:24" s="83" customFormat="1" ht="18" customHeight="1" x14ac:dyDescent="0.25">
      <c r="A78" s="82"/>
      <c r="B78" s="85" t="s">
        <v>39</v>
      </c>
      <c r="C78" s="86" t="s">
        <v>153</v>
      </c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90"/>
      <c r="T78" s="79"/>
      <c r="V78" s="80">
        <f>IF(AND(R78=1,T78&lt;10,T78&gt;0),+(V$55+V$57)*30%*T78,0)</f>
        <v>0</v>
      </c>
      <c r="W78" s="84"/>
    </row>
    <row r="79" spans="1:24" ht="13.5" customHeight="1" x14ac:dyDescent="0.25">
      <c r="A79" s="35"/>
      <c r="C79" s="81" t="s">
        <v>198</v>
      </c>
      <c r="V79" s="44"/>
      <c r="W79" s="37"/>
    </row>
    <row r="80" spans="1:24" ht="5.25" customHeight="1" x14ac:dyDescent="0.25">
      <c r="A80" s="35"/>
      <c r="C80" s="43"/>
      <c r="V80" s="44"/>
      <c r="W80" s="37"/>
    </row>
    <row r="81" spans="1:25" s="83" customFormat="1" ht="18" customHeight="1" x14ac:dyDescent="0.25">
      <c r="A81" s="82"/>
      <c r="B81" s="85" t="s">
        <v>40</v>
      </c>
      <c r="C81" s="86" t="s">
        <v>152</v>
      </c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90"/>
      <c r="T81" s="79"/>
      <c r="V81" s="80">
        <f>IF(AND(R81=1,T81&lt;20,T81&gt;9),+(V$55+V$57)*20%*T81,0)</f>
        <v>0</v>
      </c>
      <c r="W81" s="84"/>
      <c r="Y81" s="98"/>
    </row>
    <row r="82" spans="1:25" ht="13.5" customHeight="1" x14ac:dyDescent="0.25">
      <c r="A82" s="35"/>
      <c r="C82" s="81" t="s">
        <v>197</v>
      </c>
      <c r="V82" s="44"/>
      <c r="W82" s="37"/>
    </row>
    <row r="83" spans="1:25" ht="5.25" customHeight="1" x14ac:dyDescent="0.25">
      <c r="A83" s="35"/>
      <c r="B83" s="63"/>
      <c r="C83" s="64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5"/>
      <c r="W83" s="37"/>
    </row>
    <row r="84" spans="1:25" s="83" customFormat="1" ht="16.5" customHeight="1" x14ac:dyDescent="0.25">
      <c r="A84" s="82"/>
      <c r="B84" s="78" t="s">
        <v>172</v>
      </c>
      <c r="C84" s="183" t="s">
        <v>276</v>
      </c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T84" s="79"/>
      <c r="V84" s="80">
        <f>IF(T84=1,+(V$55+V$57)*30%,0)</f>
        <v>0</v>
      </c>
      <c r="W84" s="84"/>
    </row>
    <row r="85" spans="1:25" ht="13.5" customHeight="1" x14ac:dyDescent="0.25">
      <c r="A85" s="35"/>
      <c r="C85" s="81" t="s">
        <v>270</v>
      </c>
      <c r="V85" s="44"/>
      <c r="W85" s="37"/>
    </row>
    <row r="86" spans="1:25" ht="5.25" customHeight="1" x14ac:dyDescent="0.25">
      <c r="A86" s="35"/>
      <c r="B86" s="63"/>
      <c r="C86" s="64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5"/>
      <c r="W86" s="37"/>
    </row>
    <row r="87" spans="1:25" s="83" customFormat="1" ht="18" customHeight="1" x14ac:dyDescent="0.25">
      <c r="A87" s="82"/>
      <c r="C87" s="92" t="s">
        <v>43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3">
        <f>+V55+V57+V64+V70+V73+V78+V81+V84</f>
        <v>2300</v>
      </c>
      <c r="W87" s="84"/>
      <c r="Y87" s="98"/>
    </row>
    <row r="88" spans="1:25" ht="5.25" customHeight="1" x14ac:dyDescent="0.25">
      <c r="A88" s="35"/>
      <c r="C88" s="43"/>
      <c r="V88" s="44"/>
      <c r="W88" s="37"/>
    </row>
    <row r="89" spans="1:25" s="83" customFormat="1" ht="27" customHeight="1" x14ac:dyDescent="0.25">
      <c r="A89" s="82"/>
      <c r="B89" s="95" t="s">
        <v>60</v>
      </c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84"/>
    </row>
    <row r="90" spans="1:25" ht="5.25" customHeight="1" thickBot="1" x14ac:dyDescent="0.3">
      <c r="A90" s="35"/>
      <c r="C90" s="43"/>
      <c r="V90" s="44"/>
      <c r="W90" s="37"/>
    </row>
    <row r="91" spans="1:25" s="83" customFormat="1" ht="18" customHeight="1" thickBot="1" x14ac:dyDescent="0.3">
      <c r="A91" s="82"/>
      <c r="C91" s="92" t="s">
        <v>66</v>
      </c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7">
        <f>IF(V55+V57+V64+V70+V73+V84&gt;3969.33,3969.33+V78+V81,V55+V57+V64+V70+V73+V78+V81+V84)</f>
        <v>2300</v>
      </c>
      <c r="W91" s="84"/>
      <c r="Y91" s="98"/>
    </row>
    <row r="92" spans="1:25" ht="13.5" customHeight="1" x14ac:dyDescent="0.25">
      <c r="A92" s="35"/>
      <c r="C92" s="81"/>
      <c r="V92" s="44"/>
      <c r="W92" s="37"/>
    </row>
    <row r="93" spans="1:25" ht="5.25" customHeight="1" x14ac:dyDescent="0.25">
      <c r="A93" s="35"/>
      <c r="B93" s="63"/>
      <c r="C93" s="64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5"/>
      <c r="W93" s="37"/>
    </row>
    <row r="94" spans="1:25" s="100" customFormat="1" ht="6" customHeight="1" x14ac:dyDescent="0.2">
      <c r="A94" s="99"/>
      <c r="W94" s="101"/>
    </row>
    <row r="95" spans="1:25" s="100" customFormat="1" ht="16.5" customHeight="1" x14ac:dyDescent="0.2">
      <c r="A95" s="99"/>
      <c r="C95" s="92" t="s">
        <v>61</v>
      </c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102"/>
      <c r="W95" s="101"/>
    </row>
    <row r="96" spans="1:25" s="83" customFormat="1" ht="12.75" customHeight="1" x14ac:dyDescent="0.25">
      <c r="A96" s="103"/>
      <c r="B96" s="104"/>
      <c r="C96" s="104"/>
      <c r="D96" s="105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6"/>
    </row>
    <row r="97" spans="1:23" ht="18.75" x14ac:dyDescent="0.3">
      <c r="A97" s="31"/>
      <c r="B97" s="32" t="s">
        <v>199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3"/>
    </row>
    <row r="98" spans="1:23" x14ac:dyDescent="0.25">
      <c r="A98" s="35"/>
      <c r="B98" s="107" t="s">
        <v>206</v>
      </c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37"/>
    </row>
    <row r="99" spans="1:23" x14ac:dyDescent="0.25">
      <c r="A99" s="35"/>
      <c r="W99" s="37"/>
    </row>
    <row r="100" spans="1:23" x14ac:dyDescent="0.25">
      <c r="A100" s="35"/>
      <c r="B100" s="34" t="s">
        <v>200</v>
      </c>
      <c r="G100" s="108">
        <f>+I27</f>
        <v>0</v>
      </c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10"/>
      <c r="W100" s="37"/>
    </row>
    <row r="101" spans="1:23" x14ac:dyDescent="0.25">
      <c r="A101" s="35"/>
      <c r="W101" s="37"/>
    </row>
    <row r="102" spans="1:23" x14ac:dyDescent="0.25">
      <c r="A102" s="35"/>
      <c r="B102" s="34" t="s">
        <v>201</v>
      </c>
      <c r="F102" s="34">
        <v>1</v>
      </c>
      <c r="G102" s="108">
        <f>I13</f>
        <v>0</v>
      </c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10"/>
      <c r="W102" s="37"/>
    </row>
    <row r="103" spans="1:23" ht="5.25" customHeight="1" x14ac:dyDescent="0.25">
      <c r="A103" s="35"/>
      <c r="W103" s="37"/>
    </row>
    <row r="104" spans="1:23" x14ac:dyDescent="0.25">
      <c r="A104" s="35"/>
      <c r="F104" s="34">
        <v>2</v>
      </c>
      <c r="G104" s="108">
        <f>I15</f>
        <v>0</v>
      </c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10"/>
      <c r="W104" s="37"/>
    </row>
    <row r="105" spans="1:23" ht="5.25" customHeight="1" x14ac:dyDescent="0.25">
      <c r="A105" s="35"/>
      <c r="W105" s="37"/>
    </row>
    <row r="106" spans="1:23" x14ac:dyDescent="0.25">
      <c r="A106" s="35"/>
      <c r="F106" s="34">
        <v>3</v>
      </c>
      <c r="G106" s="108">
        <f>I17</f>
        <v>0</v>
      </c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10"/>
      <c r="W106" s="37"/>
    </row>
    <row r="107" spans="1:23" ht="5.25" customHeight="1" x14ac:dyDescent="0.25">
      <c r="A107" s="35"/>
      <c r="W107" s="37"/>
    </row>
    <row r="108" spans="1:23" x14ac:dyDescent="0.25">
      <c r="A108" s="35"/>
      <c r="F108" s="34">
        <v>4</v>
      </c>
      <c r="G108" s="108">
        <f>+I19</f>
        <v>0</v>
      </c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10"/>
      <c r="W108" s="37"/>
    </row>
    <row r="109" spans="1:23" ht="5.25" customHeight="1" x14ac:dyDescent="0.25">
      <c r="A109" s="35"/>
      <c r="W109" s="37"/>
    </row>
    <row r="110" spans="1:23" x14ac:dyDescent="0.25">
      <c r="A110" s="35"/>
      <c r="F110" s="34">
        <v>5</v>
      </c>
      <c r="G110" s="108">
        <f>+I21</f>
        <v>0</v>
      </c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10"/>
      <c r="W110" s="37"/>
    </row>
    <row r="111" spans="1:23" ht="5.25" customHeight="1" x14ac:dyDescent="0.25">
      <c r="A111" s="35"/>
      <c r="W111" s="37"/>
    </row>
    <row r="112" spans="1:23" x14ac:dyDescent="0.25">
      <c r="A112" s="35"/>
      <c r="F112" s="34">
        <v>6</v>
      </c>
      <c r="G112" s="108">
        <f>+I23</f>
        <v>0</v>
      </c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10"/>
      <c r="W112" s="37"/>
    </row>
    <row r="113" spans="1:23" x14ac:dyDescent="0.25">
      <c r="A113" s="35"/>
      <c r="W113" s="37"/>
    </row>
    <row r="114" spans="1:23" x14ac:dyDescent="0.25">
      <c r="A114" s="35"/>
      <c r="B114" s="34" t="s">
        <v>202</v>
      </c>
      <c r="W114" s="37"/>
    </row>
    <row r="115" spans="1:23" ht="5.25" customHeight="1" x14ac:dyDescent="0.25">
      <c r="A115" s="35"/>
      <c r="C115" s="43"/>
      <c r="V115" s="44"/>
      <c r="W115" s="37"/>
    </row>
    <row r="116" spans="1:23" x14ac:dyDescent="0.25">
      <c r="A116" s="35"/>
      <c r="B116" s="34" t="s">
        <v>203</v>
      </c>
      <c r="E116" s="46" t="str">
        <f>+B8</f>
        <v>RG NR</v>
      </c>
      <c r="G116" s="111">
        <f>+E8</f>
        <v>0</v>
      </c>
      <c r="H116" s="109"/>
      <c r="I116" s="109"/>
      <c r="J116" s="109"/>
      <c r="K116" s="110"/>
      <c r="M116" s="46" t="str">
        <f>+B10</f>
        <v>RG C ASS</v>
      </c>
      <c r="P116" s="111">
        <f>+E10</f>
        <v>0</v>
      </c>
      <c r="Q116" s="109"/>
      <c r="R116" s="109"/>
      <c r="S116" s="109"/>
      <c r="T116" s="110"/>
      <c r="W116" s="37"/>
    </row>
    <row r="117" spans="1:23" ht="5.25" customHeight="1" x14ac:dyDescent="0.25">
      <c r="A117" s="35"/>
      <c r="C117" s="43"/>
      <c r="V117" s="44"/>
      <c r="W117" s="37"/>
    </row>
    <row r="118" spans="1:23" x14ac:dyDescent="0.25">
      <c r="A118" s="35"/>
      <c r="B118" s="34" t="s">
        <v>204</v>
      </c>
      <c r="K118" s="52"/>
      <c r="L118" s="53"/>
      <c r="M118" s="54"/>
      <c r="O118" s="34" t="s">
        <v>205</v>
      </c>
      <c r="R118" s="52"/>
      <c r="S118" s="53"/>
      <c r="T118" s="53"/>
      <c r="U118" s="53"/>
      <c r="V118" s="54"/>
      <c r="W118" s="37"/>
    </row>
    <row r="119" spans="1:23" ht="5.25" customHeight="1" x14ac:dyDescent="0.25">
      <c r="A119" s="35"/>
      <c r="C119" s="43"/>
      <c r="V119" s="44"/>
      <c r="W119" s="37"/>
    </row>
    <row r="120" spans="1:23" x14ac:dyDescent="0.25">
      <c r="A120" s="35"/>
      <c r="B120" s="34" t="s">
        <v>258</v>
      </c>
      <c r="W120" s="37"/>
    </row>
    <row r="121" spans="1:23" ht="5.25" customHeight="1" x14ac:dyDescent="0.25">
      <c r="A121" s="35"/>
      <c r="C121" s="43"/>
      <c r="V121" s="44"/>
      <c r="W121" s="37"/>
    </row>
    <row r="122" spans="1:23" x14ac:dyDescent="0.25">
      <c r="A122" s="35"/>
      <c r="B122" s="34" t="s">
        <v>256</v>
      </c>
      <c r="R122" s="112"/>
      <c r="S122" s="113"/>
      <c r="T122" s="113"/>
      <c r="U122" s="114"/>
      <c r="W122" s="37"/>
    </row>
    <row r="123" spans="1:23" ht="5.25" customHeight="1" x14ac:dyDescent="0.25">
      <c r="A123" s="35"/>
      <c r="C123" s="43"/>
      <c r="V123" s="44"/>
      <c r="W123" s="37"/>
    </row>
    <row r="124" spans="1:23" x14ac:dyDescent="0.25">
      <c r="A124" s="35"/>
      <c r="B124" s="34" t="s">
        <v>257</v>
      </c>
      <c r="R124" s="112"/>
      <c r="S124" s="53"/>
      <c r="T124" s="53"/>
      <c r="U124" s="54"/>
      <c r="W124" s="37"/>
    </row>
    <row r="125" spans="1:23" ht="5.25" customHeight="1" x14ac:dyDescent="0.25">
      <c r="A125" s="35"/>
      <c r="C125" s="43"/>
      <c r="E125" s="115"/>
      <c r="F125" s="115"/>
      <c r="G125" s="115"/>
      <c r="H125" s="115"/>
      <c r="V125" s="44"/>
      <c r="W125" s="37"/>
    </row>
    <row r="126" spans="1:23" x14ac:dyDescent="0.25">
      <c r="A126" s="35"/>
      <c r="B126" s="34" t="s">
        <v>253</v>
      </c>
      <c r="D126" s="47"/>
      <c r="E126" s="48"/>
      <c r="F126" s="48"/>
      <c r="G126" s="49"/>
      <c r="W126" s="37"/>
    </row>
    <row r="127" spans="1:23" x14ac:dyDescent="0.25">
      <c r="A127" s="35"/>
      <c r="W127" s="37"/>
    </row>
    <row r="128" spans="1:23" x14ac:dyDescent="0.25">
      <c r="A128" s="35"/>
      <c r="B128" s="38" t="s">
        <v>99</v>
      </c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7"/>
    </row>
    <row r="129" spans="1:23" x14ac:dyDescent="0.25">
      <c r="A129" s="35"/>
      <c r="W129" s="37"/>
    </row>
    <row r="130" spans="1:23" ht="32.25" customHeight="1" x14ac:dyDescent="0.25">
      <c r="A130" s="35"/>
      <c r="B130" s="86" t="s">
        <v>207</v>
      </c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37"/>
    </row>
    <row r="131" spans="1:23" ht="5.25" customHeight="1" x14ac:dyDescent="0.25">
      <c r="A131" s="35"/>
      <c r="C131" s="43"/>
      <c r="V131" s="44"/>
      <c r="W131" s="37"/>
    </row>
    <row r="132" spans="1:23" x14ac:dyDescent="0.25">
      <c r="A132" s="35"/>
      <c r="B132" s="116" t="s">
        <v>208</v>
      </c>
      <c r="W132" s="37"/>
    </row>
    <row r="133" spans="1:23" x14ac:dyDescent="0.25">
      <c r="A133" s="35"/>
      <c r="W133" s="37"/>
    </row>
    <row r="134" spans="1:23" x14ac:dyDescent="0.25">
      <c r="A134" s="35"/>
      <c r="B134" s="38" t="s">
        <v>100</v>
      </c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7"/>
    </row>
    <row r="135" spans="1:23" x14ac:dyDescent="0.25">
      <c r="A135" s="35"/>
      <c r="W135" s="37"/>
    </row>
    <row r="136" spans="1:23" x14ac:dyDescent="0.25">
      <c r="A136" s="35"/>
      <c r="B136" s="116" t="s">
        <v>210</v>
      </c>
      <c r="W136" s="37"/>
    </row>
    <row r="137" spans="1:23" ht="5.25" customHeight="1" x14ac:dyDescent="0.25">
      <c r="A137" s="35"/>
      <c r="C137" s="43"/>
      <c r="V137" s="44"/>
      <c r="W137" s="37"/>
    </row>
    <row r="138" spans="1:23" x14ac:dyDescent="0.25">
      <c r="A138" s="35"/>
      <c r="B138" s="116" t="s">
        <v>211</v>
      </c>
      <c r="G138" s="117">
        <f>+V91</f>
        <v>2300</v>
      </c>
      <c r="H138" s="118"/>
      <c r="I138" s="118"/>
      <c r="J138" s="118"/>
      <c r="K138" s="119"/>
      <c r="L138" s="34" t="s">
        <v>215</v>
      </c>
      <c r="W138" s="37"/>
    </row>
    <row r="139" spans="1:23" ht="5.25" customHeight="1" x14ac:dyDescent="0.25">
      <c r="A139" s="35"/>
      <c r="C139" s="43"/>
      <c r="V139" s="44"/>
      <c r="W139" s="37"/>
    </row>
    <row r="140" spans="1:23" x14ac:dyDescent="0.25">
      <c r="A140" s="35"/>
      <c r="B140" s="116" t="s">
        <v>212</v>
      </c>
      <c r="G140" s="120"/>
      <c r="H140" s="121"/>
      <c r="I140" s="121"/>
      <c r="J140" s="121"/>
      <c r="K140" s="122"/>
      <c r="L140" s="34" t="s">
        <v>214</v>
      </c>
      <c r="W140" s="37"/>
    </row>
    <row r="141" spans="1:23" ht="5.25" customHeight="1" x14ac:dyDescent="0.25">
      <c r="A141" s="35"/>
      <c r="C141" s="43"/>
      <c r="V141" s="44"/>
      <c r="W141" s="37"/>
    </row>
    <row r="142" spans="1:23" x14ac:dyDescent="0.25">
      <c r="A142" s="35"/>
      <c r="B142" s="116" t="s">
        <v>209</v>
      </c>
      <c r="W142" s="37"/>
    </row>
    <row r="143" spans="1:23" ht="5.25" customHeight="1" x14ac:dyDescent="0.25">
      <c r="A143" s="35"/>
      <c r="C143" s="43"/>
      <c r="V143" s="44"/>
      <c r="W143" s="37"/>
    </row>
    <row r="144" spans="1:23" x14ac:dyDescent="0.25">
      <c r="A144" s="35"/>
      <c r="B144" s="116" t="s">
        <v>212</v>
      </c>
      <c r="G144" s="117">
        <f>+V95</f>
        <v>0</v>
      </c>
      <c r="H144" s="118"/>
      <c r="I144" s="118"/>
      <c r="J144" s="118"/>
      <c r="K144" s="119"/>
      <c r="L144" s="34" t="s">
        <v>213</v>
      </c>
      <c r="W144" s="37"/>
    </row>
    <row r="145" spans="1:23" ht="5.25" customHeight="1" x14ac:dyDescent="0.25">
      <c r="A145" s="35"/>
      <c r="C145" s="43"/>
      <c r="V145" s="44"/>
      <c r="W145" s="37"/>
    </row>
    <row r="146" spans="1:23" x14ac:dyDescent="0.25">
      <c r="A146" s="35"/>
      <c r="B146" s="116"/>
      <c r="W146" s="37"/>
    </row>
    <row r="147" spans="1:23" x14ac:dyDescent="0.25">
      <c r="A147" s="35"/>
      <c r="B147" s="116" t="s">
        <v>216</v>
      </c>
      <c r="D147" s="123"/>
      <c r="E147" s="124"/>
      <c r="F147" s="124"/>
      <c r="G147" s="125"/>
      <c r="W147" s="37"/>
    </row>
    <row r="148" spans="1:23" x14ac:dyDescent="0.25">
      <c r="A148" s="35"/>
      <c r="B148" s="116"/>
      <c r="R148" s="126"/>
      <c r="S148" s="126"/>
      <c r="T148" s="126"/>
      <c r="U148" s="126"/>
      <c r="V148" s="126"/>
      <c r="W148" s="37"/>
    </row>
    <row r="149" spans="1:23" x14ac:dyDescent="0.25">
      <c r="A149" s="35"/>
      <c r="B149" s="116"/>
      <c r="R149" s="127" t="s">
        <v>217</v>
      </c>
      <c r="S149" s="127"/>
      <c r="T149" s="127"/>
      <c r="U149" s="127"/>
      <c r="V149" s="127"/>
      <c r="W149" s="37"/>
    </row>
    <row r="150" spans="1:23" x14ac:dyDescent="0.25">
      <c r="A150" s="35"/>
      <c r="B150" s="116"/>
      <c r="W150" s="37"/>
    </row>
    <row r="151" spans="1:23" ht="5.25" customHeight="1" x14ac:dyDescent="0.25">
      <c r="A151" s="35"/>
      <c r="B151" s="63"/>
      <c r="C151" s="64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5"/>
      <c r="W151" s="37"/>
    </row>
    <row r="152" spans="1:23" x14ac:dyDescent="0.25">
      <c r="A152" s="35"/>
      <c r="B152" s="116"/>
      <c r="W152" s="37"/>
    </row>
    <row r="153" spans="1:23" x14ac:dyDescent="0.25">
      <c r="A153" s="35"/>
      <c r="B153" s="46" t="s">
        <v>218</v>
      </c>
      <c r="C153" s="46"/>
      <c r="D153" s="128" t="s">
        <v>219</v>
      </c>
      <c r="W153" s="37"/>
    </row>
    <row r="154" spans="1:23" x14ac:dyDescent="0.25">
      <c r="A154" s="35"/>
      <c r="D154" s="128" t="s">
        <v>220</v>
      </c>
      <c r="W154" s="37"/>
    </row>
    <row r="155" spans="1:23" x14ac:dyDescent="0.25">
      <c r="A155" s="35"/>
      <c r="D155" s="128" t="s">
        <v>221</v>
      </c>
      <c r="W155" s="37"/>
    </row>
    <row r="156" spans="1:23" x14ac:dyDescent="0.25">
      <c r="A156" s="35"/>
      <c r="D156" s="128" t="s">
        <v>222</v>
      </c>
      <c r="W156" s="37"/>
    </row>
    <row r="157" spans="1:23" x14ac:dyDescent="0.25">
      <c r="A157" s="35"/>
      <c r="D157" s="128" t="s">
        <v>223</v>
      </c>
      <c r="W157" s="37"/>
    </row>
    <row r="158" spans="1:23" x14ac:dyDescent="0.25">
      <c r="A158" s="35"/>
      <c r="D158" s="128"/>
      <c r="W158" s="37"/>
    </row>
    <row r="159" spans="1:23" x14ac:dyDescent="0.25">
      <c r="A159" s="35"/>
      <c r="B159" s="129" t="s">
        <v>50</v>
      </c>
      <c r="T159" s="50"/>
      <c r="U159" s="50"/>
      <c r="V159" s="50"/>
      <c r="W159" s="37"/>
    </row>
    <row r="160" spans="1:23" x14ac:dyDescent="0.25">
      <c r="A160" s="35"/>
      <c r="B160" s="130" t="s">
        <v>48</v>
      </c>
      <c r="G160" s="108">
        <f>+G100</f>
        <v>0</v>
      </c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1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47</v>
      </c>
      <c r="G162" s="108">
        <f>+I29</f>
        <v>0</v>
      </c>
      <c r="H162" s="109"/>
      <c r="I162" s="109"/>
      <c r="J162" s="109"/>
      <c r="K162" s="109"/>
      <c r="L162" s="109"/>
      <c r="M162" s="109"/>
      <c r="N162" s="11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51</v>
      </c>
      <c r="G164" s="111">
        <f>I31</f>
        <v>0</v>
      </c>
      <c r="H164" s="109"/>
      <c r="I164" s="109"/>
      <c r="J164" s="109"/>
      <c r="K164" s="109"/>
      <c r="L164" s="109"/>
      <c r="M164" s="109"/>
      <c r="N164" s="110"/>
      <c r="O164" s="50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52</v>
      </c>
      <c r="G166" s="108">
        <f>+I33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x14ac:dyDescent="0.25">
      <c r="A167" s="35"/>
      <c r="B167" s="130"/>
      <c r="G167" s="59" t="s">
        <v>53</v>
      </c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ht="6" customHeight="1" x14ac:dyDescent="0.25">
      <c r="A168" s="35"/>
      <c r="B168" s="13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V168" s="50"/>
      <c r="W168" s="37"/>
    </row>
    <row r="169" spans="1:23" x14ac:dyDescent="0.25">
      <c r="A169" s="35"/>
      <c r="B169" s="130" t="s">
        <v>54</v>
      </c>
      <c r="G169" s="149">
        <f>+I36</f>
        <v>0</v>
      </c>
      <c r="H169" s="132"/>
      <c r="I169" s="132"/>
      <c r="J169" s="133"/>
      <c r="K169" s="50"/>
      <c r="L169" s="149">
        <f>+N36</f>
        <v>0</v>
      </c>
      <c r="M169" s="132"/>
      <c r="N169" s="132"/>
      <c r="O169" s="133"/>
      <c r="P169" s="50"/>
      <c r="Q169" s="50"/>
      <c r="R169" s="50"/>
      <c r="S169" s="50"/>
      <c r="V169" s="50"/>
      <c r="W169" s="37"/>
    </row>
    <row r="170" spans="1:23" ht="6" customHeight="1" x14ac:dyDescent="0.25">
      <c r="A170" s="35"/>
      <c r="B170" s="13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V170" s="50"/>
      <c r="W170" s="37"/>
    </row>
    <row r="171" spans="1:23" x14ac:dyDescent="0.25">
      <c r="A171" s="35"/>
      <c r="B171" s="130" t="s">
        <v>55</v>
      </c>
      <c r="G171" s="108">
        <f>I38</f>
        <v>0</v>
      </c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10"/>
      <c r="V171" s="50"/>
      <c r="W171" s="37"/>
    </row>
    <row r="172" spans="1:23" ht="6" customHeight="1" x14ac:dyDescent="0.25">
      <c r="A172" s="35"/>
      <c r="B172" s="13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V172" s="50"/>
      <c r="W172" s="37"/>
    </row>
    <row r="173" spans="1:23" x14ac:dyDescent="0.25">
      <c r="A173" s="35"/>
      <c r="B173" s="130" t="s">
        <v>56</v>
      </c>
      <c r="G173" s="108">
        <f>+I40</f>
        <v>0</v>
      </c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10"/>
      <c r="V173" s="50"/>
      <c r="W173" s="37"/>
    </row>
    <row r="174" spans="1:23" ht="12.75" customHeight="1" x14ac:dyDescent="0.25">
      <c r="A174" s="134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35"/>
    </row>
    <row r="175" spans="1:23" x14ac:dyDescent="0.25">
      <c r="A175" s="31"/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33"/>
    </row>
    <row r="176" spans="1:23" x14ac:dyDescent="0.25">
      <c r="A176" s="35"/>
      <c r="B176" s="46" t="str">
        <f>+E116</f>
        <v>RG NR</v>
      </c>
      <c r="E176" s="108">
        <f>+G116</f>
        <v>0</v>
      </c>
      <c r="F176" s="109"/>
      <c r="G176" s="109"/>
      <c r="H176" s="109"/>
      <c r="I176" s="110"/>
      <c r="W176" s="37"/>
    </row>
    <row r="177" spans="1:23" ht="5.25" customHeight="1" x14ac:dyDescent="0.25">
      <c r="A177" s="35"/>
      <c r="C177" s="43"/>
      <c r="V177" s="44"/>
      <c r="W177" s="37"/>
    </row>
    <row r="178" spans="1:23" x14ac:dyDescent="0.25">
      <c r="A178" s="35"/>
      <c r="B178" s="46" t="str">
        <f>+M116</f>
        <v>RG C ASS</v>
      </c>
      <c r="E178" s="108">
        <f>+P116</f>
        <v>0</v>
      </c>
      <c r="F178" s="109"/>
      <c r="G178" s="109"/>
      <c r="H178" s="109"/>
      <c r="I178" s="110"/>
      <c r="W178" s="37"/>
    </row>
    <row r="179" spans="1:23" x14ac:dyDescent="0.25">
      <c r="A179" s="35"/>
      <c r="W179" s="37"/>
    </row>
    <row r="180" spans="1:23" ht="6" customHeight="1" x14ac:dyDescent="0.25">
      <c r="A180" s="35"/>
      <c r="B180" s="13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37"/>
    </row>
    <row r="181" spans="1:23" ht="17.25" x14ac:dyDescent="0.3">
      <c r="A181" s="35"/>
      <c r="H181" s="137" t="s">
        <v>224</v>
      </c>
      <c r="J181" s="137"/>
      <c r="K181" s="137"/>
      <c r="L181" s="137"/>
      <c r="M181" s="137"/>
      <c r="N181" s="137"/>
      <c r="O181" s="137"/>
      <c r="P181" s="137"/>
      <c r="Q181" s="108">
        <f>K118</f>
        <v>0</v>
      </c>
      <c r="R181" s="109"/>
      <c r="S181" s="110"/>
      <c r="W181" s="37"/>
    </row>
    <row r="182" spans="1:23" x14ac:dyDescent="0.25">
      <c r="A182" s="35"/>
      <c r="W182" s="37"/>
    </row>
    <row r="183" spans="1:23" x14ac:dyDescent="0.25">
      <c r="A183" s="35"/>
      <c r="B183" s="76" t="s">
        <v>225</v>
      </c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37"/>
    </row>
    <row r="184" spans="1:23" x14ac:dyDescent="0.25">
      <c r="A184" s="35"/>
      <c r="W184" s="37"/>
    </row>
    <row r="185" spans="1:23" x14ac:dyDescent="0.25">
      <c r="A185" s="35"/>
      <c r="B185" s="34" t="s">
        <v>226</v>
      </c>
      <c r="E185" s="108">
        <f>R118</f>
        <v>0</v>
      </c>
      <c r="F185" s="109"/>
      <c r="G185" s="109"/>
      <c r="H185" s="109"/>
      <c r="I185" s="109"/>
      <c r="J185" s="109"/>
      <c r="K185" s="109"/>
      <c r="L185" s="109"/>
      <c r="M185" s="109"/>
      <c r="N185" s="110"/>
      <c r="W185" s="37"/>
    </row>
    <row r="186" spans="1:23" x14ac:dyDescent="0.25">
      <c r="A186" s="35"/>
      <c r="W186" s="37"/>
    </row>
    <row r="187" spans="1:23" x14ac:dyDescent="0.25">
      <c r="A187" s="35"/>
      <c r="B187" s="34" t="s">
        <v>234</v>
      </c>
      <c r="P187" s="108">
        <f>G100</f>
        <v>0</v>
      </c>
      <c r="Q187" s="109"/>
      <c r="R187" s="109"/>
      <c r="S187" s="109"/>
      <c r="T187" s="109"/>
      <c r="U187" s="109"/>
      <c r="V187" s="110"/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x14ac:dyDescent="0.25">
      <c r="A189" s="35"/>
      <c r="B189" s="34" t="s">
        <v>228</v>
      </c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x14ac:dyDescent="0.25">
      <c r="A191" s="35"/>
      <c r="B191" s="34">
        <v>1</v>
      </c>
      <c r="C191" s="111">
        <f>+G102</f>
        <v>0</v>
      </c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10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>
        <v>2</v>
      </c>
      <c r="C193" s="111">
        <f>+G104</f>
        <v>0</v>
      </c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10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>
        <v>3</v>
      </c>
      <c r="C195" s="111">
        <f>+G106</f>
        <v>0</v>
      </c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10"/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B197" s="34">
        <v>4</v>
      </c>
      <c r="C197" s="111">
        <f>+G108</f>
        <v>0</v>
      </c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10"/>
      <c r="W197" s="37"/>
    </row>
    <row r="198" spans="1:23" ht="6" customHeight="1" x14ac:dyDescent="0.25">
      <c r="A198" s="35"/>
      <c r="B198" s="13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37"/>
    </row>
    <row r="199" spans="1:23" x14ac:dyDescent="0.25">
      <c r="A199" s="35"/>
      <c r="B199" s="34">
        <v>5</v>
      </c>
      <c r="C199" s="111">
        <f>+G110</f>
        <v>0</v>
      </c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10"/>
      <c r="W199" s="37"/>
    </row>
    <row r="200" spans="1:23" ht="6" customHeight="1" x14ac:dyDescent="0.25">
      <c r="A200" s="35"/>
      <c r="B200" s="13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37"/>
    </row>
    <row r="201" spans="1:23" x14ac:dyDescent="0.25">
      <c r="A201" s="35"/>
      <c r="B201" s="34">
        <v>6</v>
      </c>
      <c r="C201" s="111">
        <f>+G112</f>
        <v>0</v>
      </c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10"/>
      <c r="W201" s="37"/>
    </row>
    <row r="202" spans="1:23" ht="6" customHeight="1" x14ac:dyDescent="0.25">
      <c r="A202" s="35"/>
      <c r="B202" s="13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37"/>
    </row>
    <row r="203" spans="1:23" x14ac:dyDescent="0.25">
      <c r="A203" s="35"/>
      <c r="B203" s="34" t="s">
        <v>229</v>
      </c>
      <c r="W203" s="37"/>
    </row>
    <row r="204" spans="1:23" ht="6" customHeight="1" x14ac:dyDescent="0.25">
      <c r="A204" s="35"/>
      <c r="B204" s="13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37"/>
    </row>
    <row r="205" spans="1:23" x14ac:dyDescent="0.25">
      <c r="A205" s="35"/>
      <c r="B205" s="116" t="s">
        <v>230</v>
      </c>
      <c r="W205" s="37"/>
    </row>
    <row r="206" spans="1:23" x14ac:dyDescent="0.25">
      <c r="A206" s="35"/>
      <c r="B206" s="116" t="s">
        <v>231</v>
      </c>
      <c r="W206" s="37"/>
    </row>
    <row r="207" spans="1:23" x14ac:dyDescent="0.25">
      <c r="A207" s="35"/>
      <c r="B207" s="86" t="s">
        <v>232</v>
      </c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W207" s="37"/>
    </row>
    <row r="208" spans="1:23" x14ac:dyDescent="0.25">
      <c r="A208" s="35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W208" s="37"/>
    </row>
    <row r="209" spans="1:23" x14ac:dyDescent="0.25">
      <c r="A209" s="35"/>
      <c r="B209" s="138"/>
      <c r="W209" s="37"/>
    </row>
    <row r="210" spans="1:23" x14ac:dyDescent="0.25">
      <c r="A210" s="35"/>
      <c r="B210" s="38" t="s">
        <v>240</v>
      </c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7"/>
    </row>
    <row r="211" spans="1:23" x14ac:dyDescent="0.25">
      <c r="A211" s="35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37"/>
    </row>
    <row r="212" spans="1:23" x14ac:dyDescent="0.25">
      <c r="A212" s="35"/>
      <c r="B212" s="138" t="s">
        <v>233</v>
      </c>
      <c r="C212" s="138"/>
      <c r="D212" s="108">
        <f>G100</f>
        <v>0</v>
      </c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10"/>
      <c r="Q212" s="138"/>
      <c r="R212" s="138"/>
      <c r="S212" s="138"/>
      <c r="T212" s="138"/>
      <c r="U212" s="138"/>
      <c r="V212" s="138"/>
      <c r="W212" s="37"/>
    </row>
    <row r="213" spans="1:23" ht="6" customHeight="1" x14ac:dyDescent="0.25">
      <c r="A213" s="35"/>
      <c r="B213" s="13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37"/>
    </row>
    <row r="214" spans="1:23" ht="22.5" customHeight="1" x14ac:dyDescent="0.25">
      <c r="A214" s="35"/>
      <c r="B214" s="34" t="s">
        <v>235</v>
      </c>
      <c r="E214" s="140"/>
      <c r="F214" s="140"/>
      <c r="G214" s="140"/>
      <c r="H214" s="140"/>
      <c r="I214" s="140"/>
      <c r="J214" s="140"/>
      <c r="K214" s="140"/>
      <c r="L214" s="34" t="s">
        <v>236</v>
      </c>
      <c r="W214" s="37"/>
    </row>
    <row r="215" spans="1:23" ht="6" customHeight="1" x14ac:dyDescent="0.25">
      <c r="A215" s="35"/>
      <c r="B215" s="13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37"/>
    </row>
    <row r="216" spans="1:23" ht="22.5" customHeight="1" x14ac:dyDescent="0.25">
      <c r="A216" s="35"/>
      <c r="B216" s="34" t="s">
        <v>237</v>
      </c>
      <c r="F216" s="140"/>
      <c r="G216" s="140"/>
      <c r="H216" s="140"/>
      <c r="I216" s="140"/>
      <c r="J216" s="140"/>
      <c r="K216" s="140"/>
      <c r="L216" s="140"/>
      <c r="M216" s="34" t="s">
        <v>238</v>
      </c>
      <c r="W216" s="37"/>
    </row>
    <row r="217" spans="1:23" ht="6" customHeight="1" x14ac:dyDescent="0.25">
      <c r="A217" s="35"/>
      <c r="B217" s="13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37"/>
    </row>
    <row r="218" spans="1:23" ht="22.5" customHeight="1" x14ac:dyDescent="0.25">
      <c r="A218" s="35"/>
      <c r="B218" s="34" t="s">
        <v>237</v>
      </c>
      <c r="F218" s="140"/>
      <c r="G218" s="140"/>
      <c r="H218" s="140"/>
      <c r="I218" s="140"/>
      <c r="J218" s="140"/>
      <c r="K218" s="140"/>
      <c r="L218" s="140"/>
      <c r="M218" s="34" t="s">
        <v>239</v>
      </c>
      <c r="W218" s="37"/>
    </row>
    <row r="219" spans="1:23" x14ac:dyDescent="0.25">
      <c r="A219" s="35"/>
      <c r="B219" s="138"/>
      <c r="W219" s="37"/>
    </row>
    <row r="220" spans="1:23" x14ac:dyDescent="0.25">
      <c r="A220" s="35"/>
      <c r="B220" s="38" t="s">
        <v>241</v>
      </c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7"/>
    </row>
    <row r="221" spans="1:23" x14ac:dyDescent="0.25">
      <c r="A221" s="35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37"/>
    </row>
    <row r="222" spans="1:23" x14ac:dyDescent="0.25">
      <c r="A222" s="35"/>
      <c r="B222" s="34" t="s">
        <v>242</v>
      </c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37"/>
    </row>
    <row r="223" spans="1:23" ht="6" customHeight="1" x14ac:dyDescent="0.25">
      <c r="A223" s="35"/>
      <c r="B223" s="13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37"/>
    </row>
    <row r="224" spans="1:23" x14ac:dyDescent="0.25">
      <c r="A224" s="35"/>
      <c r="B224" s="34" t="s">
        <v>227</v>
      </c>
      <c r="W224" s="37"/>
    </row>
    <row r="225" spans="1:23" ht="6" customHeight="1" x14ac:dyDescent="0.25">
      <c r="A225" s="35"/>
      <c r="B225" s="13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37"/>
    </row>
    <row r="226" spans="1:23" x14ac:dyDescent="0.25">
      <c r="A226" s="35"/>
      <c r="W226" s="37"/>
    </row>
    <row r="227" spans="1:23" x14ac:dyDescent="0.25">
      <c r="A227" s="35"/>
      <c r="B227" s="34" t="s">
        <v>246</v>
      </c>
      <c r="W227" s="37"/>
    </row>
    <row r="228" spans="1:23" x14ac:dyDescent="0.25">
      <c r="A228" s="35"/>
      <c r="W228" s="37"/>
    </row>
    <row r="229" spans="1:23" x14ac:dyDescent="0.25">
      <c r="A229" s="35"/>
      <c r="W229" s="37"/>
    </row>
    <row r="230" spans="1:23" x14ac:dyDescent="0.25">
      <c r="A230" s="35"/>
      <c r="W230" s="37"/>
    </row>
    <row r="231" spans="1:23" x14ac:dyDescent="0.25">
      <c r="A231" s="35"/>
      <c r="W231" s="37"/>
    </row>
    <row r="232" spans="1:23" x14ac:dyDescent="0.25">
      <c r="A232" s="35"/>
      <c r="B232" s="141" t="s">
        <v>245</v>
      </c>
      <c r="C232" s="141"/>
      <c r="D232" s="141"/>
      <c r="E232" s="141"/>
      <c r="F232" s="141"/>
      <c r="G232" s="141"/>
      <c r="H232" s="141"/>
      <c r="I232" s="141"/>
      <c r="J232" s="141"/>
      <c r="K232" s="141"/>
      <c r="Q232" s="141" t="s">
        <v>243</v>
      </c>
      <c r="R232" s="141"/>
      <c r="S232" s="141"/>
      <c r="T232" s="141"/>
      <c r="U232" s="141"/>
      <c r="V232" s="141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 t="s">
        <v>248</v>
      </c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/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2" t="s">
        <v>247</v>
      </c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B239" s="142"/>
      <c r="C239" s="142"/>
      <c r="D239" s="142"/>
      <c r="E239" s="142"/>
      <c r="F239" s="142"/>
      <c r="G239" s="142"/>
      <c r="H239" s="142"/>
      <c r="I239" s="142"/>
      <c r="W239" s="37"/>
    </row>
    <row r="240" spans="1:23" x14ac:dyDescent="0.25">
      <c r="A240" s="35"/>
      <c r="B240" s="142"/>
      <c r="C240" s="142"/>
      <c r="D240" s="142"/>
      <c r="E240" s="142"/>
      <c r="F240" s="142"/>
      <c r="G240" s="142"/>
      <c r="H240" s="142"/>
      <c r="I240" s="142"/>
      <c r="W240" s="37"/>
    </row>
    <row r="241" spans="1:23" x14ac:dyDescent="0.25">
      <c r="A241" s="35"/>
      <c r="B241" s="143" t="s">
        <v>244</v>
      </c>
      <c r="C241" s="142"/>
      <c r="D241" s="142"/>
      <c r="E241" s="142"/>
      <c r="F241" s="142"/>
      <c r="G241" s="142"/>
      <c r="H241" s="142"/>
      <c r="I241" s="142"/>
      <c r="W241" s="37"/>
    </row>
    <row r="242" spans="1:23" x14ac:dyDescent="0.25">
      <c r="A242" s="35"/>
      <c r="W242" s="37"/>
    </row>
    <row r="243" spans="1:23" x14ac:dyDescent="0.25">
      <c r="A243" s="35"/>
      <c r="W243" s="37"/>
    </row>
    <row r="244" spans="1:23" x14ac:dyDescent="0.25">
      <c r="A244" s="35"/>
      <c r="W244" s="37"/>
    </row>
    <row r="245" spans="1:23" x14ac:dyDescent="0.25">
      <c r="A245" s="35"/>
      <c r="W245" s="37"/>
    </row>
    <row r="246" spans="1:23" x14ac:dyDescent="0.25">
      <c r="A246" s="134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35"/>
    </row>
  </sheetData>
  <sheetProtection algorithmName="SHA-512" hashValue="i4bbGCI5GmLb7mwF8ODwatSx8DGVeyqkJ/lHGknBwHFwwOsvlKycLfXnTRg0ig7wZg1PL6EE8xDwo1vH+FjW6Q==" saltValue="6HLWrVgWiwcZUZEl5+bV7g==" spinCount="100000" sheet="1" objects="1" scenarios="1"/>
  <mergeCells count="93">
    <mergeCell ref="I15:V15"/>
    <mergeCell ref="B1:V1"/>
    <mergeCell ref="B2:V2"/>
    <mergeCell ref="E8:I8"/>
    <mergeCell ref="E10:I10"/>
    <mergeCell ref="I13:V13"/>
    <mergeCell ref="B3:V3"/>
    <mergeCell ref="B4:V4"/>
    <mergeCell ref="I38:V38"/>
    <mergeCell ref="I17:V17"/>
    <mergeCell ref="I19:V19"/>
    <mergeCell ref="I21:V21"/>
    <mergeCell ref="I23:V23"/>
    <mergeCell ref="I27:V27"/>
    <mergeCell ref="I29:P29"/>
    <mergeCell ref="I31:P31"/>
    <mergeCell ref="I33:V33"/>
    <mergeCell ref="I36:L36"/>
    <mergeCell ref="N36:Q36"/>
    <mergeCell ref="C71:Q73"/>
    <mergeCell ref="I40:V40"/>
    <mergeCell ref="C44:U44"/>
    <mergeCell ref="C45:U45"/>
    <mergeCell ref="C47:U47"/>
    <mergeCell ref="C49:U49"/>
    <mergeCell ref="C51:U51"/>
    <mergeCell ref="C53:U53"/>
    <mergeCell ref="C55:U55"/>
    <mergeCell ref="C57:Q57"/>
    <mergeCell ref="B60:V60"/>
    <mergeCell ref="C69:Q70"/>
    <mergeCell ref="C95:U95"/>
    <mergeCell ref="C84:Q84"/>
    <mergeCell ref="C77:T77"/>
    <mergeCell ref="C78:Q78"/>
    <mergeCell ref="C81:Q81"/>
    <mergeCell ref="C87:U87"/>
    <mergeCell ref="B89:V89"/>
    <mergeCell ref="C91:U91"/>
    <mergeCell ref="B97:V97"/>
    <mergeCell ref="B98:V98"/>
    <mergeCell ref="G100:T100"/>
    <mergeCell ref="G102:T102"/>
    <mergeCell ref="G104:T104"/>
    <mergeCell ref="G106:T106"/>
    <mergeCell ref="G108:T108"/>
    <mergeCell ref="G110:T110"/>
    <mergeCell ref="G112:T112"/>
    <mergeCell ref="G116:K116"/>
    <mergeCell ref="P116:T116"/>
    <mergeCell ref="K118:M118"/>
    <mergeCell ref="R118:V118"/>
    <mergeCell ref="R122:U122"/>
    <mergeCell ref="R124:U124"/>
    <mergeCell ref="D126:G126"/>
    <mergeCell ref="B128:V128"/>
    <mergeCell ref="B130:V130"/>
    <mergeCell ref="B134:V134"/>
    <mergeCell ref="G138:K138"/>
    <mergeCell ref="G140:K140"/>
    <mergeCell ref="G144:K144"/>
    <mergeCell ref="D147:G147"/>
    <mergeCell ref="R149:V149"/>
    <mergeCell ref="G160:S160"/>
    <mergeCell ref="G162:N162"/>
    <mergeCell ref="G164:N164"/>
    <mergeCell ref="G166:S166"/>
    <mergeCell ref="G169:J169"/>
    <mergeCell ref="L169:O169"/>
    <mergeCell ref="G171:S171"/>
    <mergeCell ref="G173:S173"/>
    <mergeCell ref="B175:V175"/>
    <mergeCell ref="E176:I176"/>
    <mergeCell ref="E178:I178"/>
    <mergeCell ref="Q181:S181"/>
    <mergeCell ref="B183:V183"/>
    <mergeCell ref="E185:N185"/>
    <mergeCell ref="P187:V187"/>
    <mergeCell ref="C191:P191"/>
    <mergeCell ref="C193:P193"/>
    <mergeCell ref="C195:P195"/>
    <mergeCell ref="C197:P197"/>
    <mergeCell ref="C199:P199"/>
    <mergeCell ref="C201:P201"/>
    <mergeCell ref="B207:U208"/>
    <mergeCell ref="B220:V220"/>
    <mergeCell ref="B232:K232"/>
    <mergeCell ref="Q232:V232"/>
    <mergeCell ref="B210:V210"/>
    <mergeCell ref="D212:P212"/>
    <mergeCell ref="E214:K214"/>
    <mergeCell ref="F216:L216"/>
    <mergeCell ref="F218:L218"/>
  </mergeCells>
  <dataValidations count="9">
    <dataValidation type="whole" allowBlank="1" showInputMessage="1" showErrorMessage="1" error="attenzione: inserito un numero diverso da 0 o 1" prompt="Inserire 1 in presenza di parte civile" sqref="T64" xr:uid="{00000000-0002-0000-1A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0" xr:uid="{00000000-0002-0000-1A00-000001000000}">
      <formula1>0</formula1>
      <formula2>IF(OR(T73=1),0,1)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3:T74" xr:uid="{00000000-0002-0000-1A00-000002000000}">
      <formula1>0</formula1>
      <formula2>IF(OR(T70=1),0,1)</formula2>
    </dataValidation>
    <dataValidation type="whole" allowBlank="1" showInputMessage="1" showErrorMessage="1" error="attenzione: inserito un numero diverso da 0 o 1" prompt="Inserire 1 nel caso di giudizio con oltre 4 udienze" sqref="T84" xr:uid="{00000000-0002-0000-1A00-000003000000}">
      <formula1>0</formula1>
      <formula2>1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8" xr:uid="{00000000-0002-0000-1A00-000004000000}">
      <formula1>0</formula1>
      <formula2>IF(R78=1,9,0)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1" xr:uid="{00000000-0002-0000-1A00-000005000000}">
      <formula1>10</formula1>
      <formula2>IF(R81=1,19,10)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8" xr:uid="{00000000-0002-0000-1A00-000006000000}">
      <formula1>0</formula1>
      <formula2>IF(OR(R81=1),0,1)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1" xr:uid="{00000000-0002-0000-1A00-000007000000}">
      <formula1>0</formula1>
      <formula2>IF(OR(R78=1),0,1)</formula2>
    </dataValidation>
    <dataValidation type="whole" allowBlank="1" showInputMessage="1" showErrorMessage="1" error="attenzione: inserito un numero diverso da 0 o 1" prompt="Inserire 1 nel caso si verifichi la condizione" sqref="T57" xr:uid="{E0D8E9B0-9E23-44F1-9F3C-8FADA9DE583C}">
      <formula1>0</formula1>
      <formula2>1</formula2>
    </dataValidation>
  </dataValidations>
  <hyperlinks>
    <hyperlink ref="V7" location="'ELENCO TABELLE'!A1" display="Torna all'Elenco Tabelle" xr:uid="{00000000-0004-0000-1A00-000000000000}"/>
  </hyperlinks>
  <printOptions horizontalCentered="1" verticalCentered="1"/>
  <pageMargins left="0.19685039370078741" right="0.19685039370078741" top="0.39370078740157483" bottom="0.19685039370078741" header="0.31496062992125984" footer="0"/>
  <pageSetup paperSize="9" scale="63" orientation="portrait" r:id="rId1"/>
  <rowBreaks count="2" manualBreakCount="2">
    <brk id="96" max="16383" man="1"/>
    <brk id="174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49153" r:id="rId4">
          <objectPr defaultSize="0" autoPict="0" r:id="rId5">
            <anchor moveWithCells="1" sizeWithCells="1">
              <from>
                <xdr:col>12</xdr:col>
                <xdr:colOff>57150</xdr:colOff>
                <xdr:row>174</xdr:row>
                <xdr:rowOff>152400</xdr:rowOff>
              </from>
              <to>
                <xdr:col>14</xdr:col>
                <xdr:colOff>85725</xdr:colOff>
                <xdr:row>178</xdr:row>
                <xdr:rowOff>161925</xdr:rowOff>
              </to>
            </anchor>
          </objectPr>
        </oleObject>
      </mc:Choice>
      <mc:Fallback>
        <oleObject progId="Word.Picture.8" shapeId="49153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Y23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181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182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178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400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58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725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27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f>+V43+V45</f>
        <v>1125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26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+V47/3</f>
        <v>375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73" t="s">
        <v>0</v>
      </c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5">
        <f>+V47-V49</f>
        <v>750</v>
      </c>
      <c r="W51" s="37"/>
    </row>
    <row r="52" spans="1:23" x14ac:dyDescent="0.25">
      <c r="A52" s="35"/>
      <c r="W52" s="37"/>
    </row>
    <row r="53" spans="1:23" x14ac:dyDescent="0.25">
      <c r="A53" s="35"/>
      <c r="W53" s="37"/>
    </row>
    <row r="54" spans="1:23" ht="16.5" customHeight="1" x14ac:dyDescent="0.25">
      <c r="A54" s="35"/>
      <c r="B54" s="76" t="s">
        <v>28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37"/>
    </row>
    <row r="55" spans="1:23" ht="5.25" customHeight="1" x14ac:dyDescent="0.25">
      <c r="A55" s="35"/>
      <c r="C55" s="43"/>
      <c r="V55" s="44"/>
      <c r="W55" s="37"/>
    </row>
    <row r="56" spans="1:23" x14ac:dyDescent="0.25">
      <c r="A56" s="35"/>
      <c r="B56" s="77" t="s">
        <v>36</v>
      </c>
      <c r="W56" s="37"/>
    </row>
    <row r="57" spans="1:23" ht="5.25" customHeight="1" x14ac:dyDescent="0.25">
      <c r="A57" s="35"/>
      <c r="C57" s="43"/>
      <c r="V57" s="44"/>
      <c r="W57" s="37"/>
    </row>
    <row r="58" spans="1:23" ht="16.5" customHeight="1" x14ac:dyDescent="0.25">
      <c r="A58" s="35"/>
      <c r="B58" s="78" t="s">
        <v>32</v>
      </c>
      <c r="C58" s="43" t="s">
        <v>146</v>
      </c>
      <c r="T58" s="79"/>
      <c r="V58" s="80">
        <f>IF(T58=1,+V$51*20%,0)</f>
        <v>0</v>
      </c>
      <c r="W58" s="37"/>
    </row>
    <row r="59" spans="1:23" ht="13.5" customHeight="1" x14ac:dyDescent="0.25">
      <c r="A59" s="35"/>
      <c r="C59" s="81" t="s">
        <v>190</v>
      </c>
      <c r="V59" s="44"/>
      <c r="W59" s="37"/>
    </row>
    <row r="60" spans="1:23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3" s="83" customFormat="1" ht="16.5" customHeight="1" x14ac:dyDescent="0.25">
      <c r="A61" s="82"/>
      <c r="B61" s="78" t="s">
        <v>33</v>
      </c>
      <c r="C61" s="43" t="s">
        <v>29</v>
      </c>
      <c r="W61" s="84"/>
    </row>
    <row r="62" spans="1:23" ht="13.5" customHeight="1" x14ac:dyDescent="0.25">
      <c r="A62" s="35"/>
      <c r="C62" s="81" t="s">
        <v>37</v>
      </c>
      <c r="V62" s="44"/>
      <c r="W62" s="37"/>
    </row>
    <row r="63" spans="1:23" s="83" customFormat="1" ht="16.5" customHeight="1" x14ac:dyDescent="0.25">
      <c r="A63" s="82"/>
      <c r="B63" s="85" t="s">
        <v>34</v>
      </c>
      <c r="C63" s="86" t="s">
        <v>30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W63" s="84"/>
    </row>
    <row r="64" spans="1:23" s="83" customFormat="1" ht="16.5" customHeight="1" x14ac:dyDescent="0.25">
      <c r="A64" s="82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T64" s="79"/>
      <c r="V64" s="80">
        <f>IF(T64=1,+V$51*25%,0)</f>
        <v>0</v>
      </c>
      <c r="W64" s="84"/>
    </row>
    <row r="65" spans="1:25" s="83" customFormat="1" ht="16.5" customHeight="1" x14ac:dyDescent="0.25">
      <c r="A65" s="82"/>
      <c r="B65" s="85" t="s">
        <v>35</v>
      </c>
      <c r="C65" s="86" t="s">
        <v>260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T65" s="46"/>
      <c r="V65" s="44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34"/>
      <c r="V66" s="44"/>
      <c r="W66" s="84"/>
    </row>
    <row r="67" spans="1:25" s="83" customFormat="1" ht="16.5" customHeight="1" x14ac:dyDescent="0.25">
      <c r="A67" s="82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79"/>
      <c r="V67" s="80">
        <f>IF(T67=1,+V$51*15%,0)</f>
        <v>0</v>
      </c>
      <c r="W67" s="84"/>
    </row>
    <row r="68" spans="1:25" ht="13.5" customHeight="1" x14ac:dyDescent="0.25">
      <c r="A68" s="35"/>
      <c r="C68" s="81" t="s">
        <v>249</v>
      </c>
      <c r="V68" s="44"/>
      <c r="W68" s="37"/>
    </row>
    <row r="69" spans="1:25" ht="5.25" customHeight="1" x14ac:dyDescent="0.25">
      <c r="A69" s="35"/>
      <c r="B69" s="63"/>
      <c r="C69" s="64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5"/>
      <c r="W69" s="37"/>
    </row>
    <row r="70" spans="1:25" s="83" customFormat="1" ht="18" customHeight="1" x14ac:dyDescent="0.25">
      <c r="A70" s="82"/>
      <c r="B70" s="78" t="s">
        <v>38</v>
      </c>
      <c r="C70" s="43" t="s">
        <v>31</v>
      </c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T70" s="34"/>
      <c r="V70" s="44"/>
      <c r="W70" s="84"/>
    </row>
    <row r="71" spans="1:25" ht="26.25" customHeight="1" x14ac:dyDescent="0.25">
      <c r="A71" s="35"/>
      <c r="C71" s="89" t="s">
        <v>307</v>
      </c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V71" s="44"/>
      <c r="W71" s="37"/>
      <c r="X71" s="83"/>
    </row>
    <row r="72" spans="1:25" s="83" customFormat="1" ht="18" customHeight="1" x14ac:dyDescent="0.25">
      <c r="A72" s="82"/>
      <c r="B72" s="85" t="s">
        <v>39</v>
      </c>
      <c r="C72" s="86" t="s">
        <v>153</v>
      </c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90"/>
      <c r="T72" s="79"/>
      <c r="V72" s="80">
        <f>IF(AND(R72=1,T72&lt;10,T72&gt;0),+V$51*30%*T72,0)</f>
        <v>0</v>
      </c>
      <c r="W72" s="84"/>
    </row>
    <row r="73" spans="1:25" ht="13.5" customHeight="1" x14ac:dyDescent="0.25">
      <c r="A73" s="35"/>
      <c r="C73" s="81" t="s">
        <v>198</v>
      </c>
      <c r="V73" s="44"/>
      <c r="W73" s="37"/>
    </row>
    <row r="74" spans="1:25" ht="5.25" customHeight="1" x14ac:dyDescent="0.25">
      <c r="A74" s="35"/>
      <c r="C74" s="43"/>
      <c r="V74" s="44"/>
      <c r="W74" s="37"/>
    </row>
    <row r="75" spans="1:25" s="83" customFormat="1" ht="18" customHeight="1" x14ac:dyDescent="0.25">
      <c r="A75" s="82"/>
      <c r="B75" s="85" t="s">
        <v>40</v>
      </c>
      <c r="C75" s="86" t="s">
        <v>152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90"/>
      <c r="T75" s="79"/>
      <c r="V75" s="80">
        <f>IF(AND(R75=1,T75&lt;20,T75&gt;9),+V$51*20%*T75,0)</f>
        <v>0</v>
      </c>
      <c r="W75" s="84"/>
      <c r="Y75" s="98"/>
    </row>
    <row r="76" spans="1:25" ht="13.5" customHeight="1" x14ac:dyDescent="0.25">
      <c r="A76" s="35"/>
      <c r="C76" s="81" t="s">
        <v>197</v>
      </c>
      <c r="V76" s="44"/>
      <c r="W76" s="37"/>
    </row>
    <row r="77" spans="1:25" ht="5.25" customHeight="1" x14ac:dyDescent="0.25">
      <c r="A77" s="35"/>
      <c r="B77" s="63"/>
      <c r="C77" s="64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5"/>
      <c r="W77" s="37"/>
    </row>
    <row r="78" spans="1:25" s="83" customFormat="1" ht="18" customHeight="1" x14ac:dyDescent="0.25">
      <c r="A78" s="82"/>
      <c r="C78" s="92" t="s">
        <v>43</v>
      </c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3">
        <f>+V51+V58+V64+V67+V72+V75</f>
        <v>750</v>
      </c>
      <c r="W78" s="84"/>
    </row>
    <row r="79" spans="1:25" ht="5.25" customHeight="1" x14ac:dyDescent="0.25">
      <c r="A79" s="35"/>
      <c r="C79" s="43"/>
      <c r="V79" s="44"/>
      <c r="W79" s="37"/>
    </row>
    <row r="80" spans="1:25" s="83" customFormat="1" ht="27" customHeight="1" x14ac:dyDescent="0.25">
      <c r="A80" s="82"/>
      <c r="B80" s="95" t="s">
        <v>60</v>
      </c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84"/>
    </row>
    <row r="81" spans="1:25" ht="5.25" customHeight="1" thickBot="1" x14ac:dyDescent="0.3">
      <c r="A81" s="35"/>
      <c r="C81" s="43"/>
      <c r="V81" s="44"/>
      <c r="W81" s="37"/>
    </row>
    <row r="82" spans="1:25" s="83" customFormat="1" ht="18" customHeight="1" thickBot="1" x14ac:dyDescent="0.3">
      <c r="A82" s="82"/>
      <c r="C82" s="92" t="s">
        <v>66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7">
        <f>IF(V51+V58+V64+V67&gt;1260.67,1260.67+V72+V75,V51+V58+V64+V67+V72+V75)</f>
        <v>750</v>
      </c>
      <c r="W82" s="84"/>
      <c r="Y82" s="98"/>
    </row>
    <row r="83" spans="1:25" ht="13.5" customHeight="1" x14ac:dyDescent="0.25">
      <c r="A83" s="35"/>
      <c r="C83" s="81"/>
      <c r="V83" s="44"/>
      <c r="W83" s="37"/>
    </row>
    <row r="84" spans="1:25" ht="5.25" customHeight="1" x14ac:dyDescent="0.25">
      <c r="A84" s="35"/>
      <c r="B84" s="63"/>
      <c r="C84" s="64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5"/>
      <c r="W84" s="37"/>
    </row>
    <row r="85" spans="1:25" s="100" customFormat="1" ht="6" customHeight="1" x14ac:dyDescent="0.2">
      <c r="A85" s="99"/>
      <c r="W85" s="101"/>
    </row>
    <row r="86" spans="1:25" s="100" customFormat="1" ht="16.5" customHeight="1" x14ac:dyDescent="0.2">
      <c r="A86" s="99"/>
      <c r="C86" s="92" t="s">
        <v>61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102"/>
      <c r="W86" s="101"/>
    </row>
    <row r="87" spans="1:25" s="83" customFormat="1" ht="12.75" customHeight="1" x14ac:dyDescent="0.25">
      <c r="A87" s="103"/>
      <c r="B87" s="104"/>
      <c r="C87" s="104"/>
      <c r="D87" s="105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6"/>
    </row>
    <row r="88" spans="1:25" ht="18.75" x14ac:dyDescent="0.3">
      <c r="A88" s="31"/>
      <c r="B88" s="32" t="s">
        <v>199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3"/>
    </row>
    <row r="89" spans="1:25" x14ac:dyDescent="0.25">
      <c r="A89" s="35"/>
      <c r="B89" s="107" t="s">
        <v>206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37"/>
    </row>
    <row r="90" spans="1:25" x14ac:dyDescent="0.25">
      <c r="A90" s="35"/>
      <c r="W90" s="37"/>
    </row>
    <row r="91" spans="1:25" x14ac:dyDescent="0.25">
      <c r="A91" s="35"/>
      <c r="B91" s="34" t="s">
        <v>200</v>
      </c>
      <c r="G91" s="108">
        <f>I25</f>
        <v>0</v>
      </c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201</v>
      </c>
      <c r="F93" s="34">
        <v>1</v>
      </c>
      <c r="G93" s="108">
        <f>I11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ht="5.25" customHeight="1" x14ac:dyDescent="0.25">
      <c r="A94" s="35"/>
      <c r="W94" s="37"/>
    </row>
    <row r="95" spans="1:25" x14ac:dyDescent="0.25">
      <c r="A95" s="35"/>
      <c r="F95" s="34">
        <v>2</v>
      </c>
      <c r="G95" s="108">
        <f>+I13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3</v>
      </c>
      <c r="G97" s="108">
        <f>I15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4</v>
      </c>
      <c r="G99" s="108">
        <f>+I17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5</v>
      </c>
      <c r="G101" s="108">
        <f>+I19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6</v>
      </c>
      <c r="G103" s="108">
        <f>+I21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x14ac:dyDescent="0.25">
      <c r="A104" s="35"/>
      <c r="W104" s="37"/>
    </row>
    <row r="105" spans="1:23" x14ac:dyDescent="0.25">
      <c r="A105" s="35"/>
      <c r="B105" s="34" t="s">
        <v>202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34" t="s">
        <v>203</v>
      </c>
      <c r="E107" s="46" t="str">
        <f>+B6</f>
        <v>RG NR</v>
      </c>
      <c r="G107" s="111">
        <f>+E6</f>
        <v>0</v>
      </c>
      <c r="H107" s="109"/>
      <c r="I107" s="109"/>
      <c r="J107" s="109"/>
      <c r="K107" s="110"/>
      <c r="M107" s="46" t="str">
        <f>+B8</f>
        <v>RG MP</v>
      </c>
      <c r="P107" s="111">
        <f>+E8</f>
        <v>0</v>
      </c>
      <c r="Q107" s="109"/>
      <c r="R107" s="109"/>
      <c r="S107" s="109"/>
      <c r="T107" s="110"/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204</v>
      </c>
      <c r="K109" s="52"/>
      <c r="L109" s="53"/>
      <c r="M109" s="54"/>
      <c r="O109" s="34" t="s">
        <v>205</v>
      </c>
      <c r="R109" s="52"/>
      <c r="S109" s="53"/>
      <c r="T109" s="53"/>
      <c r="U109" s="53"/>
      <c r="V109" s="54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258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256</v>
      </c>
      <c r="R113" s="112"/>
      <c r="S113" s="113"/>
      <c r="T113" s="113"/>
      <c r="U113" s="11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257</v>
      </c>
      <c r="R115" s="112"/>
      <c r="S115" s="53"/>
      <c r="T115" s="53"/>
      <c r="U115" s="54"/>
      <c r="W115" s="37"/>
    </row>
    <row r="116" spans="1:23" ht="5.25" customHeight="1" x14ac:dyDescent="0.25">
      <c r="A116" s="35"/>
      <c r="C116" s="43"/>
      <c r="E116" s="115"/>
      <c r="F116" s="115"/>
      <c r="G116" s="115"/>
      <c r="H116" s="115"/>
      <c r="V116" s="44"/>
      <c r="W116" s="37"/>
    </row>
    <row r="117" spans="1:23" x14ac:dyDescent="0.25">
      <c r="A117" s="35"/>
      <c r="B117" s="34" t="s">
        <v>253</v>
      </c>
      <c r="D117" s="47"/>
      <c r="E117" s="48"/>
      <c r="F117" s="48"/>
      <c r="G117" s="49"/>
      <c r="W117" s="37"/>
    </row>
    <row r="118" spans="1:23" x14ac:dyDescent="0.25">
      <c r="A118" s="35"/>
      <c r="W118" s="37"/>
    </row>
    <row r="119" spans="1:23" x14ac:dyDescent="0.25">
      <c r="A119" s="35"/>
      <c r="B119" s="38" t="s">
        <v>99</v>
      </c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</row>
    <row r="120" spans="1:23" x14ac:dyDescent="0.25">
      <c r="A120" s="35"/>
      <c r="W120" s="37"/>
    </row>
    <row r="121" spans="1:23" ht="32.25" customHeight="1" x14ac:dyDescent="0.25">
      <c r="A121" s="35"/>
      <c r="B121" s="86" t="s">
        <v>207</v>
      </c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116" t="s">
        <v>208</v>
      </c>
      <c r="W123" s="37"/>
    </row>
    <row r="124" spans="1:23" x14ac:dyDescent="0.25">
      <c r="A124" s="35"/>
      <c r="W124" s="37"/>
    </row>
    <row r="125" spans="1:23" x14ac:dyDescent="0.25">
      <c r="A125" s="35"/>
      <c r="B125" s="38" t="s">
        <v>100</v>
      </c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</row>
    <row r="126" spans="1:23" x14ac:dyDescent="0.25">
      <c r="A126" s="35"/>
      <c r="W126" s="37"/>
    </row>
    <row r="127" spans="1:23" x14ac:dyDescent="0.25">
      <c r="A127" s="35"/>
      <c r="B127" s="116" t="s">
        <v>210</v>
      </c>
      <c r="W127" s="37"/>
    </row>
    <row r="128" spans="1:23" ht="5.25" customHeight="1" x14ac:dyDescent="0.25">
      <c r="A128" s="35"/>
      <c r="C128" s="43"/>
      <c r="V128" s="44"/>
      <c r="W128" s="37"/>
    </row>
    <row r="129" spans="1:23" x14ac:dyDescent="0.25">
      <c r="A129" s="35"/>
      <c r="B129" s="116" t="s">
        <v>211</v>
      </c>
      <c r="G129" s="117">
        <f>+V82</f>
        <v>750</v>
      </c>
      <c r="H129" s="118"/>
      <c r="I129" s="118"/>
      <c r="J129" s="118"/>
      <c r="K129" s="119"/>
      <c r="L129" s="34" t="s">
        <v>215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212</v>
      </c>
      <c r="G131" s="120"/>
      <c r="H131" s="121"/>
      <c r="I131" s="121"/>
      <c r="J131" s="121"/>
      <c r="K131" s="122"/>
      <c r="L131" s="34" t="s">
        <v>214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209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17">
        <f>+V86</f>
        <v>0</v>
      </c>
      <c r="H135" s="118"/>
      <c r="I135" s="118"/>
      <c r="J135" s="118"/>
      <c r="K135" s="119"/>
      <c r="L135" s="34" t="s">
        <v>213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/>
      <c r="W137" s="37"/>
    </row>
    <row r="138" spans="1:23" x14ac:dyDescent="0.25">
      <c r="A138" s="35"/>
      <c r="B138" s="116" t="s">
        <v>216</v>
      </c>
      <c r="D138" s="148"/>
      <c r="E138" s="124"/>
      <c r="F138" s="124"/>
      <c r="G138" s="125"/>
      <c r="W138" s="37"/>
    </row>
    <row r="139" spans="1:23" x14ac:dyDescent="0.25">
      <c r="A139" s="35"/>
      <c r="B139" s="116"/>
      <c r="R139" s="126"/>
      <c r="S139" s="126"/>
      <c r="T139" s="126"/>
      <c r="U139" s="126"/>
      <c r="V139" s="126"/>
      <c r="W139" s="37"/>
    </row>
    <row r="140" spans="1:23" x14ac:dyDescent="0.25">
      <c r="A140" s="35"/>
      <c r="B140" s="116"/>
      <c r="R140" s="127" t="s">
        <v>217</v>
      </c>
      <c r="S140" s="127"/>
      <c r="T140" s="127"/>
      <c r="U140" s="127"/>
      <c r="V140" s="127"/>
      <c r="W140" s="37"/>
    </row>
    <row r="141" spans="1:23" x14ac:dyDescent="0.25">
      <c r="A141" s="35"/>
      <c r="B141" s="116"/>
      <c r="W141" s="37"/>
    </row>
    <row r="142" spans="1:23" ht="5.25" customHeight="1" x14ac:dyDescent="0.25">
      <c r="A142" s="35"/>
      <c r="B142" s="63"/>
      <c r="C142" s="64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5"/>
      <c r="W142" s="37"/>
    </row>
    <row r="143" spans="1:23" x14ac:dyDescent="0.25">
      <c r="A143" s="35"/>
      <c r="B143" s="116"/>
      <c r="W143" s="37"/>
    </row>
    <row r="144" spans="1:23" x14ac:dyDescent="0.25">
      <c r="A144" s="35"/>
      <c r="B144" s="46" t="s">
        <v>218</v>
      </c>
      <c r="C144" s="46"/>
      <c r="D144" s="128" t="s">
        <v>219</v>
      </c>
      <c r="W144" s="37"/>
    </row>
    <row r="145" spans="1:23" x14ac:dyDescent="0.25">
      <c r="A145" s="35"/>
      <c r="D145" s="128" t="s">
        <v>220</v>
      </c>
      <c r="W145" s="37"/>
    </row>
    <row r="146" spans="1:23" x14ac:dyDescent="0.25">
      <c r="A146" s="35"/>
      <c r="D146" s="128" t="s">
        <v>221</v>
      </c>
      <c r="W146" s="37"/>
    </row>
    <row r="147" spans="1:23" x14ac:dyDescent="0.25">
      <c r="A147" s="35"/>
      <c r="D147" s="128" t="s">
        <v>222</v>
      </c>
      <c r="W147" s="37"/>
    </row>
    <row r="148" spans="1:23" x14ac:dyDescent="0.25">
      <c r="A148" s="35"/>
      <c r="D148" s="128" t="s">
        <v>223</v>
      </c>
      <c r="W148" s="37"/>
    </row>
    <row r="149" spans="1:23" x14ac:dyDescent="0.25">
      <c r="A149" s="35"/>
      <c r="D149" s="128"/>
      <c r="W149" s="37"/>
    </row>
    <row r="150" spans="1:23" x14ac:dyDescent="0.25">
      <c r="A150" s="35"/>
      <c r="B150" s="129" t="s">
        <v>50</v>
      </c>
      <c r="T150" s="50"/>
      <c r="U150" s="50"/>
      <c r="V150" s="50"/>
      <c r="W150" s="37"/>
    </row>
    <row r="151" spans="1:23" x14ac:dyDescent="0.25">
      <c r="A151" s="35"/>
      <c r="B151" s="130" t="s">
        <v>48</v>
      </c>
      <c r="G151" s="108">
        <f>+G91</f>
        <v>0</v>
      </c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10"/>
      <c r="W151" s="37"/>
    </row>
    <row r="152" spans="1:23" ht="6" customHeight="1" x14ac:dyDescent="0.25">
      <c r="A152" s="35"/>
      <c r="B152" s="13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V152" s="50"/>
      <c r="W152" s="37"/>
    </row>
    <row r="153" spans="1:23" x14ac:dyDescent="0.25">
      <c r="A153" s="35"/>
      <c r="B153" s="130" t="s">
        <v>47</v>
      </c>
      <c r="G153" s="108">
        <f>+I27</f>
        <v>0</v>
      </c>
      <c r="H153" s="109"/>
      <c r="I153" s="109"/>
      <c r="J153" s="109"/>
      <c r="K153" s="109"/>
      <c r="L153" s="109"/>
      <c r="M153" s="109"/>
      <c r="N153" s="110"/>
      <c r="O153" s="50"/>
      <c r="P153" s="50"/>
      <c r="Q153" s="50"/>
      <c r="R153" s="50"/>
      <c r="S153" s="50"/>
      <c r="V153" s="5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51</v>
      </c>
      <c r="G155" s="111">
        <f>I29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52</v>
      </c>
      <c r="G157" s="108">
        <f>+I31</f>
        <v>0</v>
      </c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10"/>
      <c r="V157" s="50"/>
      <c r="W157" s="37"/>
    </row>
    <row r="158" spans="1:23" x14ac:dyDescent="0.25">
      <c r="A158" s="35"/>
      <c r="B158" s="130"/>
      <c r="G158" s="59" t="s">
        <v>53</v>
      </c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54</v>
      </c>
      <c r="G160" s="149">
        <f>+I34</f>
        <v>0</v>
      </c>
      <c r="H160" s="132"/>
      <c r="I160" s="132"/>
      <c r="J160" s="133"/>
      <c r="K160" s="50"/>
      <c r="L160" s="149">
        <f>+N34</f>
        <v>0</v>
      </c>
      <c r="M160" s="132"/>
      <c r="N160" s="132"/>
      <c r="O160" s="133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55</v>
      </c>
      <c r="G162" s="108">
        <f>I36</f>
        <v>0</v>
      </c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1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56</v>
      </c>
      <c r="G164" s="108">
        <f>+I38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12.75" customHeight="1" x14ac:dyDescent="0.25">
      <c r="A165" s="134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35"/>
    </row>
    <row r="166" spans="1:23" x14ac:dyDescent="0.25">
      <c r="A166" s="31"/>
      <c r="B166" s="136"/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33"/>
    </row>
    <row r="167" spans="1:23" x14ac:dyDescent="0.25">
      <c r="A167" s="35"/>
      <c r="B167" s="46" t="str">
        <f>+E107</f>
        <v>RG NR</v>
      </c>
      <c r="E167" s="108">
        <f>+G107</f>
        <v>0</v>
      </c>
      <c r="F167" s="109"/>
      <c r="G167" s="109"/>
      <c r="H167" s="109"/>
      <c r="I167" s="110"/>
      <c r="W167" s="37"/>
    </row>
    <row r="168" spans="1:23" ht="5.25" customHeight="1" x14ac:dyDescent="0.25">
      <c r="A168" s="35"/>
      <c r="C168" s="43"/>
      <c r="V168" s="44"/>
      <c r="W168" s="37"/>
    </row>
    <row r="169" spans="1:23" x14ac:dyDescent="0.25">
      <c r="A169" s="35"/>
      <c r="B169" s="46" t="str">
        <f>+M107</f>
        <v>RG MP</v>
      </c>
      <c r="E169" s="108">
        <f>+P107</f>
        <v>0</v>
      </c>
      <c r="F169" s="109"/>
      <c r="G169" s="109"/>
      <c r="H169" s="109"/>
      <c r="I169" s="110"/>
      <c r="W169" s="37"/>
    </row>
    <row r="170" spans="1:23" x14ac:dyDescent="0.25">
      <c r="A170" s="3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ht="17.25" x14ac:dyDescent="0.3">
      <c r="A172" s="35"/>
      <c r="H172" s="137" t="s">
        <v>224</v>
      </c>
      <c r="J172" s="137"/>
      <c r="K172" s="137"/>
      <c r="L172" s="137"/>
      <c r="M172" s="137"/>
      <c r="N172" s="137"/>
      <c r="O172" s="137"/>
      <c r="P172" s="137"/>
      <c r="Q172" s="108">
        <f>K109</f>
        <v>0</v>
      </c>
      <c r="R172" s="109"/>
      <c r="S172" s="110"/>
      <c r="W172" s="37"/>
    </row>
    <row r="173" spans="1:23" x14ac:dyDescent="0.25">
      <c r="A173" s="35"/>
      <c r="W173" s="37"/>
    </row>
    <row r="174" spans="1:23" x14ac:dyDescent="0.25">
      <c r="A174" s="35"/>
      <c r="B174" s="76" t="s">
        <v>225</v>
      </c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37"/>
    </row>
    <row r="175" spans="1:23" x14ac:dyDescent="0.25">
      <c r="A175" s="35"/>
      <c r="W175" s="37"/>
    </row>
    <row r="176" spans="1:23" x14ac:dyDescent="0.25">
      <c r="A176" s="35"/>
      <c r="B176" s="34" t="s">
        <v>226</v>
      </c>
      <c r="E176" s="108">
        <f>R109</f>
        <v>0</v>
      </c>
      <c r="F176" s="109"/>
      <c r="G176" s="109"/>
      <c r="H176" s="109"/>
      <c r="I176" s="109"/>
      <c r="J176" s="109"/>
      <c r="K176" s="109"/>
      <c r="L176" s="109"/>
      <c r="M176" s="109"/>
      <c r="N176" s="110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234</v>
      </c>
      <c r="P178" s="108">
        <f>G91</f>
        <v>0</v>
      </c>
      <c r="Q178" s="109"/>
      <c r="R178" s="109"/>
      <c r="S178" s="109"/>
      <c r="T178" s="109"/>
      <c r="U178" s="109"/>
      <c r="V178" s="110"/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 t="s">
        <v>228</v>
      </c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>
        <v>1</v>
      </c>
      <c r="C182" s="111">
        <f>+G93</f>
        <v>0</v>
      </c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2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3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4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5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6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 t="s">
        <v>229</v>
      </c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116" t="s">
        <v>230</v>
      </c>
      <c r="W196" s="37"/>
    </row>
    <row r="197" spans="1:23" x14ac:dyDescent="0.25">
      <c r="A197" s="35"/>
      <c r="B197" s="116" t="s">
        <v>231</v>
      </c>
      <c r="W197" s="37"/>
    </row>
    <row r="198" spans="1:23" x14ac:dyDescent="0.25">
      <c r="A198" s="35"/>
      <c r="B198" s="86" t="s">
        <v>232</v>
      </c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W198" s="37"/>
    </row>
    <row r="199" spans="1:23" x14ac:dyDescent="0.25">
      <c r="A199" s="35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W199" s="37"/>
    </row>
    <row r="200" spans="1:23" x14ac:dyDescent="0.25">
      <c r="A200" s="35"/>
      <c r="B200" s="138"/>
      <c r="W200" s="37"/>
    </row>
    <row r="201" spans="1:23" x14ac:dyDescent="0.25">
      <c r="A201" s="35"/>
      <c r="B201" s="38" t="s">
        <v>240</v>
      </c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7"/>
    </row>
    <row r="202" spans="1:23" x14ac:dyDescent="0.25">
      <c r="A202" s="35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37"/>
    </row>
    <row r="203" spans="1:23" x14ac:dyDescent="0.25">
      <c r="A203" s="35"/>
      <c r="B203" s="138" t="s">
        <v>233</v>
      </c>
      <c r="C203" s="138"/>
      <c r="D203" s="108">
        <f>G91</f>
        <v>0</v>
      </c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10"/>
      <c r="Q203" s="138"/>
      <c r="R203" s="138"/>
      <c r="S203" s="138"/>
      <c r="T203" s="138"/>
      <c r="U203" s="138"/>
      <c r="V203" s="138"/>
      <c r="W203" s="37"/>
    </row>
    <row r="204" spans="1:23" ht="6" customHeight="1" x14ac:dyDescent="0.25">
      <c r="A204" s="35"/>
      <c r="B204" s="13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37"/>
    </row>
    <row r="205" spans="1:23" ht="22.5" customHeight="1" x14ac:dyDescent="0.25">
      <c r="A205" s="35"/>
      <c r="B205" s="34" t="s">
        <v>235</v>
      </c>
      <c r="E205" s="140"/>
      <c r="F205" s="140"/>
      <c r="G205" s="140"/>
      <c r="H205" s="140"/>
      <c r="I205" s="140"/>
      <c r="J205" s="140"/>
      <c r="K205" s="140"/>
      <c r="L205" s="34" t="s">
        <v>236</v>
      </c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237</v>
      </c>
      <c r="F207" s="140"/>
      <c r="G207" s="140"/>
      <c r="H207" s="140"/>
      <c r="I207" s="140"/>
      <c r="J207" s="140"/>
      <c r="K207" s="140"/>
      <c r="L207" s="140"/>
      <c r="M207" s="34" t="s">
        <v>238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239</v>
      </c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241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34" t="s">
        <v>242</v>
      </c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x14ac:dyDescent="0.25">
      <c r="A215" s="35"/>
      <c r="B215" s="34" t="s">
        <v>227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W217" s="37"/>
    </row>
    <row r="218" spans="1:23" x14ac:dyDescent="0.25">
      <c r="A218" s="35"/>
      <c r="B218" s="34" t="s">
        <v>246</v>
      </c>
      <c r="W218" s="37"/>
    </row>
    <row r="219" spans="1:23" x14ac:dyDescent="0.25">
      <c r="A219" s="35"/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B223" s="141" t="s">
        <v>245</v>
      </c>
      <c r="C223" s="141"/>
      <c r="D223" s="141"/>
      <c r="E223" s="141"/>
      <c r="F223" s="141"/>
      <c r="G223" s="141"/>
      <c r="H223" s="141"/>
      <c r="I223" s="141"/>
      <c r="J223" s="141"/>
      <c r="K223" s="141"/>
      <c r="Q223" s="141" t="s">
        <v>243</v>
      </c>
      <c r="R223" s="141"/>
      <c r="S223" s="141"/>
      <c r="T223" s="141"/>
      <c r="U223" s="141"/>
      <c r="V223" s="141"/>
      <c r="W223" s="37"/>
    </row>
    <row r="224" spans="1:23" x14ac:dyDescent="0.25">
      <c r="A224" s="35"/>
      <c r="B224" s="142"/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B225" s="142"/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B226" s="142" t="s">
        <v>248</v>
      </c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 t="s">
        <v>247</v>
      </c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3" t="s">
        <v>244</v>
      </c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W233" s="37"/>
    </row>
    <row r="234" spans="1:23" x14ac:dyDescent="0.25">
      <c r="A234" s="35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134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35"/>
    </row>
  </sheetData>
  <sheetProtection algorithmName="SHA-512" hashValue="SEu8pnhwKLR7woYxhwxHLxXwNJ3FHc51yq32JejK4LMylp6ODhD//n6D5E5zhPn3+rGNVDXZgTGLAjtPVoEKGA==" saltValue="QJXdb2pmAjnpz8seFMJo5Q==" spinCount="100000" sheet="1" objects="1" scenarios="1"/>
  <mergeCells count="88">
    <mergeCell ref="I13:V13"/>
    <mergeCell ref="B1:V1"/>
    <mergeCell ref="B2:V2"/>
    <mergeCell ref="E6:I6"/>
    <mergeCell ref="E8:I8"/>
    <mergeCell ref="I11:V11"/>
    <mergeCell ref="I36:V36"/>
    <mergeCell ref="I15:V15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C49:U49"/>
    <mergeCell ref="C71:T71"/>
    <mergeCell ref="C51:U51"/>
    <mergeCell ref="B54:V54"/>
    <mergeCell ref="C63:Q64"/>
    <mergeCell ref="C65:Q67"/>
    <mergeCell ref="I38:V38"/>
    <mergeCell ref="C42:U42"/>
    <mergeCell ref="C43:U43"/>
    <mergeCell ref="C45:U45"/>
    <mergeCell ref="C47:U47"/>
    <mergeCell ref="C78:U78"/>
    <mergeCell ref="B80:V80"/>
    <mergeCell ref="C82:U82"/>
    <mergeCell ref="C86:U86"/>
    <mergeCell ref="C72:Q72"/>
    <mergeCell ref="C75:Q75"/>
    <mergeCell ref="B88:V88"/>
    <mergeCell ref="B89:V89"/>
    <mergeCell ref="G91:T91"/>
    <mergeCell ref="G93:T93"/>
    <mergeCell ref="G95:T95"/>
    <mergeCell ref="G97:T97"/>
    <mergeCell ref="G99:T99"/>
    <mergeCell ref="G101:T101"/>
    <mergeCell ref="G103:T103"/>
    <mergeCell ref="G107:K107"/>
    <mergeCell ref="P107:T107"/>
    <mergeCell ref="K109:M109"/>
    <mergeCell ref="R109:V109"/>
    <mergeCell ref="R113:U113"/>
    <mergeCell ref="R115:U115"/>
    <mergeCell ref="D117:G117"/>
    <mergeCell ref="B119:V119"/>
    <mergeCell ref="B121:V121"/>
    <mergeCell ref="B125:V125"/>
    <mergeCell ref="G129:K129"/>
    <mergeCell ref="G131:K131"/>
    <mergeCell ref="G135:K135"/>
    <mergeCell ref="D138:G138"/>
    <mergeCell ref="R140:V140"/>
    <mergeCell ref="G151:S151"/>
    <mergeCell ref="G153:N153"/>
    <mergeCell ref="G155:N155"/>
    <mergeCell ref="G157:S157"/>
    <mergeCell ref="G160:J160"/>
    <mergeCell ref="L160:O160"/>
    <mergeCell ref="G162:S162"/>
    <mergeCell ref="G164:S164"/>
    <mergeCell ref="B166:V166"/>
    <mergeCell ref="E167:I167"/>
    <mergeCell ref="E169:I169"/>
    <mergeCell ref="Q172:S172"/>
    <mergeCell ref="B174:V174"/>
    <mergeCell ref="E176:N176"/>
    <mergeCell ref="P178:V178"/>
    <mergeCell ref="C182:P182"/>
    <mergeCell ref="C184:P184"/>
    <mergeCell ref="C186:P186"/>
    <mergeCell ref="C188:P188"/>
    <mergeCell ref="C190:P190"/>
    <mergeCell ref="C192:P192"/>
    <mergeCell ref="B198:U199"/>
    <mergeCell ref="B211:V211"/>
    <mergeCell ref="B223:K223"/>
    <mergeCell ref="Q223:V223"/>
    <mergeCell ref="B201:V201"/>
    <mergeCell ref="D203:P203"/>
    <mergeCell ref="E205:K205"/>
    <mergeCell ref="F207:L207"/>
    <mergeCell ref="F209:L209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67:T68" xr:uid="{00000000-0002-0000-1B00-000000000000}">
      <formula1>0</formula1>
      <formula2>IF(OR(T64=1),0,1)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4" xr:uid="{00000000-0002-0000-1B00-000001000000}">
      <formula1>0</formula1>
      <formula2>IF(OR(T67=1),0,1)</formula2>
    </dataValidation>
    <dataValidation type="whole" allowBlank="1" showInputMessage="1" showErrorMessage="1" error="attenzione: inserito un numero diverso da 0 o 1" prompt="Inserire 1 in presenza di parte civile" sqref="T58" xr:uid="{00000000-0002-0000-1B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5" xr:uid="{00000000-0002-0000-1B00-000003000000}">
      <formula1>0</formula1>
      <formula2>IF(OR(R72=1),0,1)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2" xr:uid="{00000000-0002-0000-1B00-000004000000}">
      <formula1>0</formula1>
      <formula2>IF(OR(R75=1),0,1)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5" xr:uid="{00000000-0002-0000-1B00-000005000000}">
      <formula1>10</formula1>
      <formula2>IF(R75=1,19,10)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2" xr:uid="{00000000-0002-0000-1B00-000006000000}">
      <formula1>0</formula1>
      <formula2>IF(R72=1,9,0)</formula2>
    </dataValidation>
  </dataValidations>
  <hyperlinks>
    <hyperlink ref="V5" location="'ELENCO TABELLE'!A1" display="Torna all'Elenco Tabelle" xr:uid="{00000000-0004-0000-1B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7" max="16383" man="1"/>
    <brk id="16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0177" r:id="rId4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50177" r:id="rId4"/>
      </mc:Fallback>
    </mc:AlternateContent>
    <mc:AlternateContent xmlns:mc="http://schemas.openxmlformats.org/markup-compatibility/2006">
      <mc:Choice Requires="x14">
        <oleObject progId="Word.Picture.8" shapeId="50178" r:id="rId6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50178" r:id="rId6"/>
      </mc:Fallback>
    </mc:AlternateContent>
    <mc:AlternateContent xmlns:mc="http://schemas.openxmlformats.org/markup-compatibility/2006">
      <mc:Choice Requires="x14">
        <oleObject progId="Word.Picture.8" shapeId="50179" r:id="rId7">
          <objectPr defaultSize="0" autoPict="0" r:id="rId5">
            <anchor moveWithCells="1" sizeWithCells="1">
              <from>
                <xdr:col>12</xdr:col>
                <xdr:colOff>57150</xdr:colOff>
                <xdr:row>165</xdr:row>
                <xdr:rowOff>152400</xdr:rowOff>
              </from>
              <to>
                <xdr:col>14</xdr:col>
                <xdr:colOff>85725</xdr:colOff>
                <xdr:row>169</xdr:row>
                <xdr:rowOff>161925</xdr:rowOff>
              </to>
            </anchor>
          </objectPr>
        </oleObject>
      </mc:Choice>
      <mc:Fallback>
        <oleObject progId="Word.Picture.8" shapeId="50179" r:id="rId7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Y238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185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186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17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178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500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69" t="s">
        <v>58</v>
      </c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1">
        <v>1000</v>
      </c>
      <c r="W46" s="37"/>
    </row>
    <row r="47" spans="1:23" ht="5.25" customHeight="1" x14ac:dyDescent="0.25">
      <c r="A47" s="35"/>
      <c r="C47" s="72"/>
      <c r="V47" s="71"/>
      <c r="W47" s="37"/>
    </row>
    <row r="48" spans="1:23" ht="16.5" customHeight="1" x14ac:dyDescent="0.25">
      <c r="A48" s="35"/>
      <c r="C48" s="69" t="s">
        <v>27</v>
      </c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1">
        <f>+V44+V46</f>
        <v>1500</v>
      </c>
      <c r="W48" s="37"/>
    </row>
    <row r="49" spans="1:23" ht="5.25" customHeight="1" x14ac:dyDescent="0.25">
      <c r="A49" s="35"/>
      <c r="C49" s="72"/>
      <c r="V49" s="71"/>
      <c r="W49" s="37"/>
    </row>
    <row r="50" spans="1:23" ht="16.5" customHeight="1" x14ac:dyDescent="0.25">
      <c r="A50" s="35"/>
      <c r="C50" s="69" t="s">
        <v>26</v>
      </c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1">
        <f>+V48/3</f>
        <v>500</v>
      </c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73" t="s">
        <v>0</v>
      </c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5">
        <f>+V48-V50</f>
        <v>1000</v>
      </c>
      <c r="W52" s="37"/>
    </row>
    <row r="53" spans="1:23" x14ac:dyDescent="0.25">
      <c r="A53" s="35"/>
      <c r="W53" s="37"/>
    </row>
    <row r="54" spans="1:23" x14ac:dyDescent="0.25">
      <c r="A54" s="35"/>
      <c r="W54" s="37"/>
    </row>
    <row r="55" spans="1:23" ht="16.5" customHeight="1" x14ac:dyDescent="0.25">
      <c r="A55" s="35"/>
      <c r="B55" s="76" t="s">
        <v>28</v>
      </c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37"/>
    </row>
    <row r="56" spans="1:23" ht="5.25" customHeight="1" x14ac:dyDescent="0.25">
      <c r="A56" s="35"/>
      <c r="C56" s="43"/>
      <c r="V56" s="44"/>
      <c r="W56" s="37"/>
    </row>
    <row r="57" spans="1:23" x14ac:dyDescent="0.25">
      <c r="A57" s="35"/>
      <c r="B57" s="77" t="s">
        <v>36</v>
      </c>
      <c r="W57" s="37"/>
    </row>
    <row r="58" spans="1:23" ht="5.25" customHeight="1" x14ac:dyDescent="0.25">
      <c r="A58" s="35"/>
      <c r="C58" s="43"/>
      <c r="V58" s="44"/>
      <c r="W58" s="37"/>
    </row>
    <row r="59" spans="1:23" ht="16.5" customHeight="1" x14ac:dyDescent="0.25">
      <c r="A59" s="35"/>
      <c r="B59" s="78" t="s">
        <v>32</v>
      </c>
      <c r="C59" s="43" t="s">
        <v>146</v>
      </c>
      <c r="T59" s="79"/>
      <c r="V59" s="80">
        <f>IF(T59=1,+V$52*20%,0)</f>
        <v>0</v>
      </c>
      <c r="W59" s="37"/>
    </row>
    <row r="60" spans="1:23" ht="13.5" customHeight="1" x14ac:dyDescent="0.25">
      <c r="A60" s="35"/>
      <c r="C60" s="81" t="s">
        <v>190</v>
      </c>
      <c r="V60" s="44"/>
      <c r="W60" s="37"/>
    </row>
    <row r="61" spans="1:23" ht="5.25" customHeight="1" x14ac:dyDescent="0.25">
      <c r="A61" s="35"/>
      <c r="B61" s="63"/>
      <c r="C61" s="64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5"/>
      <c r="W61" s="37"/>
    </row>
    <row r="62" spans="1:23" s="83" customFormat="1" ht="16.5" customHeight="1" x14ac:dyDescent="0.25">
      <c r="A62" s="82"/>
      <c r="B62" s="78" t="s">
        <v>33</v>
      </c>
      <c r="C62" s="43" t="s">
        <v>29</v>
      </c>
      <c r="W62" s="84"/>
    </row>
    <row r="63" spans="1:23" ht="13.5" customHeight="1" x14ac:dyDescent="0.25">
      <c r="A63" s="35"/>
      <c r="C63" s="81" t="s">
        <v>37</v>
      </c>
      <c r="V63" s="44"/>
      <c r="W63" s="37"/>
    </row>
    <row r="64" spans="1:23" s="83" customFormat="1" ht="16.5" customHeight="1" x14ac:dyDescent="0.25">
      <c r="A64" s="82"/>
      <c r="B64" s="85" t="s">
        <v>34</v>
      </c>
      <c r="C64" s="86" t="s">
        <v>30</v>
      </c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W64" s="84"/>
    </row>
    <row r="65" spans="1:25" s="83" customFormat="1" ht="16.5" customHeight="1" x14ac:dyDescent="0.25">
      <c r="A65" s="82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T65" s="79"/>
      <c r="V65" s="80">
        <f>IF(T65=1,+V$52*25%,0)</f>
        <v>0</v>
      </c>
      <c r="W65" s="84"/>
    </row>
    <row r="66" spans="1:25" s="83" customFormat="1" ht="16.5" customHeight="1" x14ac:dyDescent="0.25">
      <c r="A66" s="82"/>
      <c r="B66" s="85" t="s">
        <v>35</v>
      </c>
      <c r="C66" s="86" t="s">
        <v>260</v>
      </c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46"/>
      <c r="V66" s="44"/>
      <c r="W66" s="84"/>
    </row>
    <row r="67" spans="1:25" s="83" customFormat="1" ht="16.5" customHeight="1" x14ac:dyDescent="0.25">
      <c r="A67" s="82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34"/>
      <c r="V67" s="44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IF(T68=1,+V$52*15%,0)</f>
        <v>0</v>
      </c>
      <c r="W68" s="84"/>
    </row>
    <row r="69" spans="1:25" ht="13.5" customHeight="1" x14ac:dyDescent="0.25">
      <c r="A69" s="35"/>
      <c r="C69" s="81" t="s">
        <v>249</v>
      </c>
      <c r="V69" s="44"/>
      <c r="W69" s="37"/>
    </row>
    <row r="70" spans="1:25" ht="5.25" customHeight="1" x14ac:dyDescent="0.25">
      <c r="A70" s="35"/>
      <c r="B70" s="63"/>
      <c r="C70" s="64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5"/>
      <c r="W70" s="37"/>
    </row>
    <row r="71" spans="1:25" s="83" customFormat="1" ht="18" customHeight="1" x14ac:dyDescent="0.25">
      <c r="A71" s="82"/>
      <c r="B71" s="78" t="s">
        <v>38</v>
      </c>
      <c r="C71" s="43" t="s">
        <v>31</v>
      </c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T71" s="34"/>
      <c r="V71" s="44"/>
      <c r="W71" s="84"/>
    </row>
    <row r="72" spans="1:25" ht="26.25" customHeight="1" x14ac:dyDescent="0.25">
      <c r="A72" s="35"/>
      <c r="C72" s="89" t="s">
        <v>307</v>
      </c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V72" s="44"/>
      <c r="W72" s="37"/>
      <c r="X72" s="83"/>
    </row>
    <row r="73" spans="1:25" s="83" customFormat="1" ht="18" customHeight="1" x14ac:dyDescent="0.25">
      <c r="A73" s="82"/>
      <c r="B73" s="85" t="s">
        <v>39</v>
      </c>
      <c r="C73" s="86" t="s">
        <v>153</v>
      </c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90"/>
      <c r="T73" s="79"/>
      <c r="V73" s="80">
        <f>IF(AND(R73=1,T73&lt;10,T73&gt;0),+V$52*30%*T73,0)</f>
        <v>0</v>
      </c>
      <c r="W73" s="84"/>
    </row>
    <row r="74" spans="1:25" ht="13.5" customHeight="1" x14ac:dyDescent="0.25">
      <c r="A74" s="35"/>
      <c r="C74" s="81" t="s">
        <v>198</v>
      </c>
      <c r="V74" s="44"/>
      <c r="W74" s="37"/>
    </row>
    <row r="75" spans="1:25" ht="5.25" customHeight="1" x14ac:dyDescent="0.25">
      <c r="A75" s="35"/>
      <c r="C75" s="43"/>
      <c r="V75" s="44"/>
      <c r="W75" s="37"/>
    </row>
    <row r="76" spans="1:25" s="83" customFormat="1" ht="18" customHeight="1" x14ac:dyDescent="0.25">
      <c r="A76" s="82"/>
      <c r="B76" s="85" t="s">
        <v>40</v>
      </c>
      <c r="C76" s="86" t="s">
        <v>152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IF(AND(R76=1,T76&lt;20,T76&gt;9),+V$52*20%*T76,0)</f>
        <v>0</v>
      </c>
      <c r="W76" s="84"/>
      <c r="Y76" s="98"/>
    </row>
    <row r="77" spans="1:25" ht="13.5" customHeight="1" x14ac:dyDescent="0.25">
      <c r="A77" s="35"/>
      <c r="C77" s="81" t="s">
        <v>197</v>
      </c>
      <c r="V77" s="44"/>
      <c r="W77" s="37"/>
    </row>
    <row r="78" spans="1:25" ht="5.25" customHeight="1" x14ac:dyDescent="0.25">
      <c r="A78" s="35"/>
      <c r="B78" s="63"/>
      <c r="C78" s="64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5"/>
      <c r="W78" s="37"/>
    </row>
    <row r="79" spans="1:25" s="83" customFormat="1" ht="18" customHeight="1" x14ac:dyDescent="0.25">
      <c r="A79" s="82"/>
      <c r="C79" s="92" t="s">
        <v>43</v>
      </c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3">
        <f>+V52+V59+V65+V68+V73+V76</f>
        <v>1000</v>
      </c>
      <c r="W79" s="84"/>
    </row>
    <row r="80" spans="1:25" ht="5.25" customHeight="1" x14ac:dyDescent="0.25">
      <c r="A80" s="35"/>
      <c r="C80" s="43"/>
      <c r="V80" s="44"/>
      <c r="W80" s="37"/>
    </row>
    <row r="81" spans="1:25" s="83" customFormat="1" ht="27" customHeight="1" x14ac:dyDescent="0.25">
      <c r="A81" s="82"/>
      <c r="B81" s="95" t="s">
        <v>60</v>
      </c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84"/>
      <c r="Y81" s="185"/>
    </row>
    <row r="82" spans="1:25" ht="5.25" customHeight="1" thickBot="1" x14ac:dyDescent="0.3">
      <c r="A82" s="35"/>
      <c r="C82" s="43"/>
      <c r="V82" s="44"/>
      <c r="W82" s="37"/>
    </row>
    <row r="83" spans="1:25" s="83" customFormat="1" ht="18" customHeight="1" thickBot="1" x14ac:dyDescent="0.3">
      <c r="A83" s="82"/>
      <c r="C83" s="92" t="s">
        <v>66</v>
      </c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7">
        <f>IF(V52+V59+V65+V68&gt;1260.67,1260.67+V73+V76,V52+V59+V65+V68+V73+V76)</f>
        <v>1000</v>
      </c>
      <c r="W83" s="84"/>
      <c r="Y83" s="98"/>
    </row>
    <row r="84" spans="1:25" ht="13.5" customHeight="1" x14ac:dyDescent="0.25">
      <c r="A84" s="35"/>
      <c r="C84" s="81"/>
      <c r="V84" s="44"/>
      <c r="W84" s="37"/>
    </row>
    <row r="85" spans="1:25" ht="5.25" customHeight="1" x14ac:dyDescent="0.25">
      <c r="A85" s="35"/>
      <c r="B85" s="63"/>
      <c r="C85" s="64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5"/>
      <c r="W85" s="37"/>
    </row>
    <row r="86" spans="1:25" s="100" customFormat="1" ht="6" customHeight="1" x14ac:dyDescent="0.2">
      <c r="A86" s="99"/>
      <c r="W86" s="101"/>
    </row>
    <row r="87" spans="1:25" s="100" customFormat="1" ht="16.5" customHeight="1" x14ac:dyDescent="0.2">
      <c r="A87" s="99"/>
      <c r="C87" s="92" t="s">
        <v>61</v>
      </c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102"/>
      <c r="W87" s="101"/>
    </row>
    <row r="88" spans="1:25" s="83" customFormat="1" ht="12.75" customHeight="1" x14ac:dyDescent="0.25">
      <c r="A88" s="103"/>
      <c r="B88" s="104"/>
      <c r="C88" s="104"/>
      <c r="D88" s="105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6"/>
    </row>
    <row r="89" spans="1:25" ht="18.75" x14ac:dyDescent="0.3">
      <c r="A89" s="31"/>
      <c r="B89" s="32" t="s">
        <v>199</v>
      </c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3"/>
    </row>
    <row r="90" spans="1:25" x14ac:dyDescent="0.25">
      <c r="A90" s="35"/>
      <c r="B90" s="107" t="s">
        <v>206</v>
      </c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37"/>
    </row>
    <row r="91" spans="1:25" x14ac:dyDescent="0.25">
      <c r="A91" s="35"/>
      <c r="W91" s="37"/>
    </row>
    <row r="92" spans="1:25" x14ac:dyDescent="0.25">
      <c r="A92" s="35"/>
      <c r="B92" s="34" t="s">
        <v>200</v>
      </c>
      <c r="G92" s="108">
        <f>I26</f>
        <v>0</v>
      </c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10"/>
      <c r="W92" s="37"/>
    </row>
    <row r="93" spans="1:25" x14ac:dyDescent="0.25">
      <c r="A93" s="35"/>
      <c r="W93" s="37"/>
    </row>
    <row r="94" spans="1:25" x14ac:dyDescent="0.25">
      <c r="A94" s="35"/>
      <c r="B94" s="34" t="s">
        <v>201</v>
      </c>
      <c r="F94" s="34">
        <v>1</v>
      </c>
      <c r="G94" s="108">
        <f>I12</f>
        <v>0</v>
      </c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10"/>
      <c r="W94" s="37"/>
    </row>
    <row r="95" spans="1:25" ht="5.25" customHeight="1" x14ac:dyDescent="0.25">
      <c r="A95" s="35"/>
      <c r="W95" s="37"/>
    </row>
    <row r="96" spans="1:25" x14ac:dyDescent="0.25">
      <c r="A96" s="35"/>
      <c r="F96" s="34">
        <v>2</v>
      </c>
      <c r="G96" s="108">
        <f>+I14</f>
        <v>0</v>
      </c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10"/>
      <c r="W96" s="37"/>
    </row>
    <row r="97" spans="1:23" ht="5.25" customHeight="1" x14ac:dyDescent="0.25">
      <c r="A97" s="35"/>
      <c r="W97" s="37"/>
    </row>
    <row r="98" spans="1:23" x14ac:dyDescent="0.25">
      <c r="A98" s="35"/>
      <c r="F98" s="34">
        <v>3</v>
      </c>
      <c r="G98" s="108">
        <f>I16</f>
        <v>0</v>
      </c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W98" s="37"/>
    </row>
    <row r="99" spans="1:23" ht="5.25" customHeight="1" x14ac:dyDescent="0.25">
      <c r="A99" s="35"/>
      <c r="W99" s="37"/>
    </row>
    <row r="100" spans="1:23" x14ac:dyDescent="0.25">
      <c r="A100" s="35"/>
      <c r="F100" s="34">
        <v>4</v>
      </c>
      <c r="G100" s="108">
        <f>+I18</f>
        <v>0</v>
      </c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10"/>
      <c r="W100" s="37"/>
    </row>
    <row r="101" spans="1:23" ht="5.25" customHeight="1" x14ac:dyDescent="0.25">
      <c r="A101" s="35"/>
      <c r="W101" s="37"/>
    </row>
    <row r="102" spans="1:23" x14ac:dyDescent="0.25">
      <c r="A102" s="35"/>
      <c r="F102" s="34">
        <v>5</v>
      </c>
      <c r="G102" s="108">
        <f>+I20</f>
        <v>0</v>
      </c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10"/>
      <c r="W102" s="37"/>
    </row>
    <row r="103" spans="1:23" ht="5.25" customHeight="1" x14ac:dyDescent="0.25">
      <c r="A103" s="35"/>
      <c r="W103" s="37"/>
    </row>
    <row r="104" spans="1:23" x14ac:dyDescent="0.25">
      <c r="A104" s="35"/>
      <c r="F104" s="34">
        <v>6</v>
      </c>
      <c r="G104" s="108">
        <f>+I22</f>
        <v>0</v>
      </c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10"/>
      <c r="W104" s="37"/>
    </row>
    <row r="105" spans="1:23" x14ac:dyDescent="0.25">
      <c r="A105" s="35"/>
      <c r="W105" s="37"/>
    </row>
    <row r="106" spans="1:23" x14ac:dyDescent="0.25">
      <c r="A106" s="35"/>
      <c r="B106" s="34" t="s">
        <v>202</v>
      </c>
      <c r="W106" s="37"/>
    </row>
    <row r="107" spans="1:23" ht="5.25" customHeight="1" x14ac:dyDescent="0.25">
      <c r="A107" s="35"/>
      <c r="C107" s="43"/>
      <c r="V107" s="44"/>
      <c r="W107" s="37"/>
    </row>
    <row r="108" spans="1:23" x14ac:dyDescent="0.25">
      <c r="A108" s="35"/>
      <c r="B108" s="34" t="s">
        <v>203</v>
      </c>
      <c r="E108" s="46" t="str">
        <f>+B7</f>
        <v>RG NR</v>
      </c>
      <c r="G108" s="111">
        <f>+E7</f>
        <v>0</v>
      </c>
      <c r="H108" s="109"/>
      <c r="I108" s="109"/>
      <c r="J108" s="109"/>
      <c r="K108" s="110"/>
      <c r="M108" s="46" t="str">
        <f>+B9</f>
        <v>RG MP</v>
      </c>
      <c r="P108" s="111">
        <f>+E9</f>
        <v>0</v>
      </c>
      <c r="Q108" s="109"/>
      <c r="R108" s="109"/>
      <c r="S108" s="109"/>
      <c r="T108" s="110"/>
      <c r="W108" s="37"/>
    </row>
    <row r="109" spans="1:23" ht="5.25" customHeight="1" x14ac:dyDescent="0.25">
      <c r="A109" s="35"/>
      <c r="C109" s="43"/>
      <c r="V109" s="44"/>
      <c r="W109" s="37"/>
    </row>
    <row r="110" spans="1:23" x14ac:dyDescent="0.25">
      <c r="A110" s="35"/>
      <c r="B110" s="34" t="s">
        <v>204</v>
      </c>
      <c r="K110" s="52"/>
      <c r="L110" s="53"/>
      <c r="M110" s="54"/>
      <c r="O110" s="34" t="s">
        <v>205</v>
      </c>
      <c r="R110" s="52"/>
      <c r="S110" s="53"/>
      <c r="T110" s="53"/>
      <c r="U110" s="53"/>
      <c r="V110" s="54"/>
      <c r="W110" s="37"/>
    </row>
    <row r="111" spans="1:23" ht="5.25" customHeight="1" x14ac:dyDescent="0.25">
      <c r="A111" s="35"/>
      <c r="C111" s="43"/>
      <c r="V111" s="44"/>
      <c r="W111" s="37"/>
    </row>
    <row r="112" spans="1:23" x14ac:dyDescent="0.25">
      <c r="A112" s="35"/>
      <c r="B112" s="34" t="s">
        <v>258</v>
      </c>
      <c r="W112" s="37"/>
    </row>
    <row r="113" spans="1:23" ht="5.25" customHeight="1" x14ac:dyDescent="0.25">
      <c r="A113" s="35"/>
      <c r="C113" s="43"/>
      <c r="V113" s="44"/>
      <c r="W113" s="37"/>
    </row>
    <row r="114" spans="1:23" x14ac:dyDescent="0.25">
      <c r="A114" s="35"/>
      <c r="B114" s="34" t="s">
        <v>256</v>
      </c>
      <c r="R114" s="112"/>
      <c r="S114" s="113"/>
      <c r="T114" s="113"/>
      <c r="U114" s="114"/>
      <c r="W114" s="37"/>
    </row>
    <row r="115" spans="1:23" ht="5.25" customHeight="1" x14ac:dyDescent="0.25">
      <c r="A115" s="35"/>
      <c r="C115" s="43"/>
      <c r="V115" s="44"/>
      <c r="W115" s="37"/>
    </row>
    <row r="116" spans="1:23" x14ac:dyDescent="0.25">
      <c r="A116" s="35"/>
      <c r="B116" s="34" t="s">
        <v>257</v>
      </c>
      <c r="R116" s="112"/>
      <c r="S116" s="53"/>
      <c r="T116" s="53"/>
      <c r="U116" s="54"/>
      <c r="W116" s="37"/>
    </row>
    <row r="117" spans="1:23" ht="5.25" customHeight="1" x14ac:dyDescent="0.25">
      <c r="A117" s="35"/>
      <c r="C117" s="43"/>
      <c r="E117" s="115"/>
      <c r="F117" s="115"/>
      <c r="G117" s="115"/>
      <c r="H117" s="115"/>
      <c r="V117" s="44"/>
      <c r="W117" s="37"/>
    </row>
    <row r="118" spans="1:23" x14ac:dyDescent="0.25">
      <c r="A118" s="35"/>
      <c r="B118" s="34" t="s">
        <v>253</v>
      </c>
      <c r="D118" s="47"/>
      <c r="E118" s="48"/>
      <c r="F118" s="48"/>
      <c r="G118" s="49"/>
      <c r="W118" s="37"/>
    </row>
    <row r="119" spans="1:23" x14ac:dyDescent="0.25">
      <c r="A119" s="35"/>
      <c r="W119" s="37"/>
    </row>
    <row r="120" spans="1:23" x14ac:dyDescent="0.25">
      <c r="A120" s="35"/>
      <c r="B120" s="38" t="s">
        <v>99</v>
      </c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</row>
    <row r="121" spans="1:23" x14ac:dyDescent="0.25">
      <c r="A121" s="35"/>
      <c r="W121" s="37"/>
    </row>
    <row r="122" spans="1:23" ht="32.25" customHeight="1" x14ac:dyDescent="0.25">
      <c r="A122" s="35"/>
      <c r="B122" s="86" t="s">
        <v>207</v>
      </c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37"/>
    </row>
    <row r="123" spans="1:23" ht="5.25" customHeight="1" x14ac:dyDescent="0.25">
      <c r="A123" s="35"/>
      <c r="C123" s="43"/>
      <c r="V123" s="44"/>
      <c r="W123" s="37"/>
    </row>
    <row r="124" spans="1:23" x14ac:dyDescent="0.25">
      <c r="A124" s="35"/>
      <c r="B124" s="116" t="s">
        <v>208</v>
      </c>
      <c r="W124" s="37"/>
    </row>
    <row r="125" spans="1:23" x14ac:dyDescent="0.25">
      <c r="A125" s="35"/>
      <c r="W125" s="37"/>
    </row>
    <row r="126" spans="1:23" x14ac:dyDescent="0.25">
      <c r="A126" s="35"/>
      <c r="B126" s="38" t="s">
        <v>100</v>
      </c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</row>
    <row r="127" spans="1:23" x14ac:dyDescent="0.25">
      <c r="A127" s="35"/>
      <c r="W127" s="37"/>
    </row>
    <row r="128" spans="1:23" x14ac:dyDescent="0.25">
      <c r="A128" s="35"/>
      <c r="B128" s="116" t="s">
        <v>210</v>
      </c>
      <c r="W128" s="37"/>
    </row>
    <row r="129" spans="1:23" ht="5.25" customHeight="1" x14ac:dyDescent="0.25">
      <c r="A129" s="35"/>
      <c r="C129" s="43"/>
      <c r="V129" s="44"/>
      <c r="W129" s="37"/>
    </row>
    <row r="130" spans="1:23" x14ac:dyDescent="0.25">
      <c r="A130" s="35"/>
      <c r="B130" s="116" t="s">
        <v>211</v>
      </c>
      <c r="G130" s="117">
        <f>+V83</f>
        <v>1000</v>
      </c>
      <c r="H130" s="118"/>
      <c r="I130" s="118"/>
      <c r="J130" s="118"/>
      <c r="K130" s="119"/>
      <c r="L130" s="34" t="s">
        <v>215</v>
      </c>
      <c r="W130" s="37"/>
    </row>
    <row r="131" spans="1:23" ht="5.25" customHeight="1" x14ac:dyDescent="0.25">
      <c r="A131" s="35"/>
      <c r="C131" s="43"/>
      <c r="V131" s="44"/>
      <c r="W131" s="37"/>
    </row>
    <row r="132" spans="1:23" x14ac:dyDescent="0.25">
      <c r="A132" s="35"/>
      <c r="B132" s="116" t="s">
        <v>212</v>
      </c>
      <c r="G132" s="120"/>
      <c r="H132" s="121"/>
      <c r="I132" s="121"/>
      <c r="J132" s="121"/>
      <c r="K132" s="122"/>
      <c r="L132" s="34" t="s">
        <v>214</v>
      </c>
      <c r="W132" s="37"/>
    </row>
    <row r="133" spans="1:23" ht="5.25" customHeight="1" x14ac:dyDescent="0.25">
      <c r="A133" s="35"/>
      <c r="C133" s="43"/>
      <c r="V133" s="44"/>
      <c r="W133" s="37"/>
    </row>
    <row r="134" spans="1:23" x14ac:dyDescent="0.25">
      <c r="A134" s="35"/>
      <c r="B134" s="116" t="s">
        <v>209</v>
      </c>
      <c r="W134" s="37"/>
    </row>
    <row r="135" spans="1:23" ht="5.25" customHeight="1" x14ac:dyDescent="0.25">
      <c r="A135" s="35"/>
      <c r="C135" s="43"/>
      <c r="V135" s="44"/>
      <c r="W135" s="37"/>
    </row>
    <row r="136" spans="1:23" x14ac:dyDescent="0.25">
      <c r="A136" s="35"/>
      <c r="B136" s="116" t="s">
        <v>212</v>
      </c>
      <c r="G136" s="117">
        <f>+V87</f>
        <v>0</v>
      </c>
      <c r="H136" s="118"/>
      <c r="I136" s="118"/>
      <c r="J136" s="118"/>
      <c r="K136" s="119"/>
      <c r="L136" s="34" t="s">
        <v>213</v>
      </c>
      <c r="W136" s="37"/>
    </row>
    <row r="137" spans="1:23" ht="5.25" customHeight="1" x14ac:dyDescent="0.25">
      <c r="A137" s="35"/>
      <c r="C137" s="43"/>
      <c r="V137" s="44"/>
      <c r="W137" s="37"/>
    </row>
    <row r="138" spans="1:23" x14ac:dyDescent="0.25">
      <c r="A138" s="35"/>
      <c r="B138" s="116"/>
      <c r="W138" s="37"/>
    </row>
    <row r="139" spans="1:23" x14ac:dyDescent="0.25">
      <c r="A139" s="35"/>
      <c r="B139" s="116" t="s">
        <v>216</v>
      </c>
      <c r="D139" s="148"/>
      <c r="E139" s="124"/>
      <c r="F139" s="124"/>
      <c r="G139" s="125"/>
      <c r="W139" s="37"/>
    </row>
    <row r="140" spans="1:23" x14ac:dyDescent="0.25">
      <c r="A140" s="35"/>
      <c r="B140" s="116"/>
      <c r="R140" s="126"/>
      <c r="S140" s="126"/>
      <c r="T140" s="126"/>
      <c r="U140" s="126"/>
      <c r="V140" s="126"/>
      <c r="W140" s="37"/>
    </row>
    <row r="141" spans="1:23" x14ac:dyDescent="0.25">
      <c r="A141" s="35"/>
      <c r="B141" s="116"/>
      <c r="R141" s="127" t="s">
        <v>217</v>
      </c>
      <c r="S141" s="127"/>
      <c r="T141" s="127"/>
      <c r="U141" s="127"/>
      <c r="V141" s="127"/>
      <c r="W141" s="37"/>
    </row>
    <row r="142" spans="1:23" x14ac:dyDescent="0.25">
      <c r="A142" s="35"/>
      <c r="B142" s="116"/>
      <c r="W142" s="37"/>
    </row>
    <row r="143" spans="1:23" ht="5.25" customHeight="1" x14ac:dyDescent="0.25">
      <c r="A143" s="35"/>
      <c r="B143" s="63"/>
      <c r="C143" s="64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5"/>
      <c r="W143" s="37"/>
    </row>
    <row r="144" spans="1:23" x14ac:dyDescent="0.25">
      <c r="A144" s="35"/>
      <c r="B144" s="116"/>
      <c r="W144" s="37"/>
    </row>
    <row r="145" spans="1:23" x14ac:dyDescent="0.25">
      <c r="A145" s="35"/>
      <c r="B145" s="46" t="s">
        <v>218</v>
      </c>
      <c r="C145" s="46"/>
      <c r="D145" s="128" t="s">
        <v>219</v>
      </c>
      <c r="W145" s="37"/>
    </row>
    <row r="146" spans="1:23" x14ac:dyDescent="0.25">
      <c r="A146" s="35"/>
      <c r="D146" s="128" t="s">
        <v>220</v>
      </c>
      <c r="W146" s="37"/>
    </row>
    <row r="147" spans="1:23" x14ac:dyDescent="0.25">
      <c r="A147" s="35"/>
      <c r="D147" s="128" t="s">
        <v>221</v>
      </c>
      <c r="W147" s="37"/>
    </row>
    <row r="148" spans="1:23" x14ac:dyDescent="0.25">
      <c r="A148" s="35"/>
      <c r="D148" s="128" t="s">
        <v>222</v>
      </c>
      <c r="W148" s="37"/>
    </row>
    <row r="149" spans="1:23" x14ac:dyDescent="0.25">
      <c r="A149" s="35"/>
      <c r="D149" s="128" t="s">
        <v>223</v>
      </c>
      <c r="W149" s="37"/>
    </row>
    <row r="150" spans="1:23" x14ac:dyDescent="0.25">
      <c r="A150" s="35"/>
      <c r="D150" s="128"/>
      <c r="W150" s="37"/>
    </row>
    <row r="151" spans="1:23" x14ac:dyDescent="0.25">
      <c r="A151" s="35"/>
      <c r="B151" s="129" t="s">
        <v>50</v>
      </c>
      <c r="T151" s="50"/>
      <c r="U151" s="50"/>
      <c r="V151" s="50"/>
      <c r="W151" s="37"/>
    </row>
    <row r="152" spans="1:23" x14ac:dyDescent="0.25">
      <c r="A152" s="35"/>
      <c r="B152" s="130" t="s">
        <v>48</v>
      </c>
      <c r="G152" s="108">
        <f>+G92</f>
        <v>0</v>
      </c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10"/>
      <c r="W152" s="37"/>
    </row>
    <row r="153" spans="1:23" ht="6" customHeight="1" x14ac:dyDescent="0.25">
      <c r="A153" s="35"/>
      <c r="B153" s="13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V153" s="50"/>
      <c r="W153" s="37"/>
    </row>
    <row r="154" spans="1:23" x14ac:dyDescent="0.25">
      <c r="A154" s="35"/>
      <c r="B154" s="130" t="s">
        <v>47</v>
      </c>
      <c r="G154" s="108">
        <f>+I28</f>
        <v>0</v>
      </c>
      <c r="H154" s="109"/>
      <c r="I154" s="109"/>
      <c r="J154" s="109"/>
      <c r="K154" s="109"/>
      <c r="L154" s="109"/>
      <c r="M154" s="109"/>
      <c r="N154" s="110"/>
      <c r="O154" s="50"/>
      <c r="P154" s="50"/>
      <c r="Q154" s="50"/>
      <c r="R154" s="50"/>
      <c r="S154" s="50"/>
      <c r="V154" s="50"/>
      <c r="W154" s="37"/>
    </row>
    <row r="155" spans="1:23" ht="6" customHeight="1" x14ac:dyDescent="0.25">
      <c r="A155" s="35"/>
      <c r="B155" s="13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V155" s="50"/>
      <c r="W155" s="37"/>
    </row>
    <row r="156" spans="1:23" x14ac:dyDescent="0.25">
      <c r="A156" s="35"/>
      <c r="B156" s="130" t="s">
        <v>51</v>
      </c>
      <c r="G156" s="111">
        <f>I30</f>
        <v>0</v>
      </c>
      <c r="H156" s="109"/>
      <c r="I156" s="109"/>
      <c r="J156" s="109"/>
      <c r="K156" s="109"/>
      <c r="L156" s="109"/>
      <c r="M156" s="109"/>
      <c r="N156" s="110"/>
      <c r="O156" s="50"/>
      <c r="P156" s="50"/>
      <c r="Q156" s="50"/>
      <c r="R156" s="50"/>
      <c r="S156" s="50"/>
      <c r="V156" s="50"/>
      <c r="W156" s="37"/>
    </row>
    <row r="157" spans="1:23" ht="6" customHeight="1" x14ac:dyDescent="0.25">
      <c r="A157" s="35"/>
      <c r="B157" s="13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V157" s="50"/>
      <c r="W157" s="37"/>
    </row>
    <row r="158" spans="1:23" x14ac:dyDescent="0.25">
      <c r="A158" s="35"/>
      <c r="B158" s="130" t="s">
        <v>52</v>
      </c>
      <c r="G158" s="108">
        <f>+I32</f>
        <v>0</v>
      </c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10"/>
      <c r="V158" s="50"/>
      <c r="W158" s="37"/>
    </row>
    <row r="159" spans="1:23" x14ac:dyDescent="0.25">
      <c r="A159" s="35"/>
      <c r="B159" s="130"/>
      <c r="G159" s="59" t="s">
        <v>53</v>
      </c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54</v>
      </c>
      <c r="G161" s="149">
        <f>+I35</f>
        <v>0</v>
      </c>
      <c r="H161" s="132"/>
      <c r="I161" s="132"/>
      <c r="J161" s="133"/>
      <c r="K161" s="50"/>
      <c r="L161" s="149">
        <f>+N35</f>
        <v>0</v>
      </c>
      <c r="M161" s="132"/>
      <c r="N161" s="132"/>
      <c r="O161" s="133"/>
      <c r="P161" s="50"/>
      <c r="Q161" s="50"/>
      <c r="R161" s="50"/>
      <c r="S161" s="50"/>
      <c r="V161" s="50"/>
      <c r="W161" s="37"/>
    </row>
    <row r="162" spans="1:23" ht="6" customHeight="1" x14ac:dyDescent="0.25">
      <c r="A162" s="35"/>
      <c r="B162" s="13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x14ac:dyDescent="0.25">
      <c r="A163" s="35"/>
      <c r="B163" s="130" t="s">
        <v>55</v>
      </c>
      <c r="G163" s="108">
        <f>I37</f>
        <v>0</v>
      </c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10"/>
      <c r="V163" s="50"/>
      <c r="W163" s="37"/>
    </row>
    <row r="164" spans="1:23" ht="6" customHeight="1" x14ac:dyDescent="0.25">
      <c r="A164" s="35"/>
      <c r="B164" s="13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x14ac:dyDescent="0.25">
      <c r="A165" s="35"/>
      <c r="B165" s="130" t="s">
        <v>56</v>
      </c>
      <c r="G165" s="108">
        <f>+I39</f>
        <v>0</v>
      </c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10"/>
      <c r="V165" s="50"/>
      <c r="W165" s="37"/>
    </row>
    <row r="166" spans="1:23" ht="12.75" customHeight="1" x14ac:dyDescent="0.25">
      <c r="A166" s="134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35"/>
    </row>
    <row r="167" spans="1:23" x14ac:dyDescent="0.25">
      <c r="A167" s="31"/>
      <c r="B167" s="136"/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33"/>
    </row>
    <row r="168" spans="1:23" x14ac:dyDescent="0.25">
      <c r="A168" s="35"/>
      <c r="B168" s="46" t="str">
        <f>+E108</f>
        <v>RG NR</v>
      </c>
      <c r="E168" s="108">
        <f>+G108</f>
        <v>0</v>
      </c>
      <c r="F168" s="109"/>
      <c r="G168" s="109"/>
      <c r="H168" s="109"/>
      <c r="I168" s="110"/>
      <c r="W168" s="37"/>
    </row>
    <row r="169" spans="1:23" ht="5.25" customHeight="1" x14ac:dyDescent="0.25">
      <c r="A169" s="35"/>
      <c r="C169" s="43"/>
      <c r="V169" s="44"/>
      <c r="W169" s="37"/>
    </row>
    <row r="170" spans="1:23" x14ac:dyDescent="0.25">
      <c r="A170" s="35"/>
      <c r="B170" s="46" t="str">
        <f>+M108</f>
        <v>RG MP</v>
      </c>
      <c r="E170" s="108">
        <f>+P108</f>
        <v>0</v>
      </c>
      <c r="F170" s="109"/>
      <c r="G170" s="109"/>
      <c r="H170" s="109"/>
      <c r="I170" s="110"/>
      <c r="W170" s="37"/>
    </row>
    <row r="171" spans="1:23" x14ac:dyDescent="0.25">
      <c r="A171" s="35"/>
      <c r="W171" s="37"/>
    </row>
    <row r="172" spans="1:23" ht="6" customHeight="1" x14ac:dyDescent="0.25">
      <c r="A172" s="35"/>
      <c r="B172" s="13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37"/>
    </row>
    <row r="173" spans="1:23" ht="17.25" x14ac:dyDescent="0.3">
      <c r="A173" s="35"/>
      <c r="H173" s="137" t="s">
        <v>224</v>
      </c>
      <c r="J173" s="137"/>
      <c r="K173" s="137"/>
      <c r="L173" s="137"/>
      <c r="M173" s="137"/>
      <c r="N173" s="137"/>
      <c r="O173" s="137"/>
      <c r="P173" s="137"/>
      <c r="Q173" s="108">
        <f>K110</f>
        <v>0</v>
      </c>
      <c r="R173" s="109"/>
      <c r="S173" s="110"/>
      <c r="W173" s="37"/>
    </row>
    <row r="174" spans="1:23" x14ac:dyDescent="0.25">
      <c r="A174" s="35"/>
      <c r="W174" s="37"/>
    </row>
    <row r="175" spans="1:23" x14ac:dyDescent="0.25">
      <c r="A175" s="35"/>
      <c r="B175" s="76" t="s">
        <v>225</v>
      </c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37"/>
    </row>
    <row r="176" spans="1:23" x14ac:dyDescent="0.25">
      <c r="A176" s="35"/>
      <c r="W176" s="37"/>
    </row>
    <row r="177" spans="1:23" x14ac:dyDescent="0.25">
      <c r="A177" s="35"/>
      <c r="B177" s="34" t="s">
        <v>226</v>
      </c>
      <c r="E177" s="108">
        <f>R110</f>
        <v>0</v>
      </c>
      <c r="F177" s="109"/>
      <c r="G177" s="109"/>
      <c r="H177" s="109"/>
      <c r="I177" s="109"/>
      <c r="J177" s="109"/>
      <c r="K177" s="109"/>
      <c r="L177" s="109"/>
      <c r="M177" s="109"/>
      <c r="N177" s="110"/>
      <c r="W177" s="37"/>
    </row>
    <row r="178" spans="1:23" x14ac:dyDescent="0.25">
      <c r="A178" s="35"/>
      <c r="W178" s="37"/>
    </row>
    <row r="179" spans="1:23" x14ac:dyDescent="0.25">
      <c r="A179" s="35"/>
      <c r="B179" s="34" t="s">
        <v>234</v>
      </c>
      <c r="P179" s="108">
        <f>G92</f>
        <v>0</v>
      </c>
      <c r="Q179" s="109"/>
      <c r="R179" s="109"/>
      <c r="S179" s="109"/>
      <c r="T179" s="109"/>
      <c r="U179" s="109"/>
      <c r="V179" s="110"/>
      <c r="W179" s="37"/>
    </row>
    <row r="180" spans="1:23" ht="6" customHeight="1" x14ac:dyDescent="0.25">
      <c r="A180" s="35"/>
      <c r="B180" s="13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37"/>
    </row>
    <row r="181" spans="1:23" x14ac:dyDescent="0.25">
      <c r="A181" s="35"/>
      <c r="B181" s="34" t="s">
        <v>228</v>
      </c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x14ac:dyDescent="0.25">
      <c r="A183" s="35"/>
      <c r="B183" s="34">
        <v>1</v>
      </c>
      <c r="C183" s="111">
        <f>+G94</f>
        <v>0</v>
      </c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10"/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x14ac:dyDescent="0.25">
      <c r="A185" s="35"/>
      <c r="B185" s="34">
        <v>2</v>
      </c>
      <c r="C185" s="111">
        <f>+G96</f>
        <v>0</v>
      </c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10"/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x14ac:dyDescent="0.25">
      <c r="A187" s="35"/>
      <c r="B187" s="34">
        <v>3</v>
      </c>
      <c r="C187" s="111">
        <f>+G98</f>
        <v>0</v>
      </c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10"/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x14ac:dyDescent="0.25">
      <c r="A189" s="35"/>
      <c r="B189" s="34">
        <v>4</v>
      </c>
      <c r="C189" s="111">
        <f>+G100</f>
        <v>0</v>
      </c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10"/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x14ac:dyDescent="0.25">
      <c r="A191" s="35"/>
      <c r="B191" s="34">
        <v>5</v>
      </c>
      <c r="C191" s="111">
        <f>+G102</f>
        <v>0</v>
      </c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10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>
        <v>6</v>
      </c>
      <c r="C193" s="111">
        <f>+G104</f>
        <v>0</v>
      </c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10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 t="s">
        <v>229</v>
      </c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B197" s="116" t="s">
        <v>230</v>
      </c>
      <c r="W197" s="37"/>
    </row>
    <row r="198" spans="1:23" x14ac:dyDescent="0.25">
      <c r="A198" s="35"/>
      <c r="B198" s="116" t="s">
        <v>231</v>
      </c>
      <c r="W198" s="37"/>
    </row>
    <row r="199" spans="1:23" x14ac:dyDescent="0.25">
      <c r="A199" s="35"/>
      <c r="B199" s="86" t="s">
        <v>232</v>
      </c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W199" s="37"/>
    </row>
    <row r="200" spans="1:23" x14ac:dyDescent="0.25">
      <c r="A200" s="35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W200" s="37"/>
    </row>
    <row r="201" spans="1:23" x14ac:dyDescent="0.25">
      <c r="A201" s="35"/>
      <c r="B201" s="138"/>
      <c r="W201" s="37"/>
    </row>
    <row r="202" spans="1:23" x14ac:dyDescent="0.25">
      <c r="A202" s="35"/>
      <c r="B202" s="38" t="s">
        <v>240</v>
      </c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7"/>
    </row>
    <row r="203" spans="1:23" x14ac:dyDescent="0.25">
      <c r="A203" s="35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37"/>
    </row>
    <row r="204" spans="1:23" x14ac:dyDescent="0.25">
      <c r="A204" s="35"/>
      <c r="B204" s="138" t="s">
        <v>233</v>
      </c>
      <c r="C204" s="138"/>
      <c r="D204" s="108">
        <f>G92</f>
        <v>0</v>
      </c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10"/>
      <c r="Q204" s="138"/>
      <c r="R204" s="138"/>
      <c r="S204" s="138"/>
      <c r="T204" s="138"/>
      <c r="U204" s="138"/>
      <c r="V204" s="138"/>
      <c r="W204" s="37"/>
    </row>
    <row r="205" spans="1:23" ht="6" customHeight="1" x14ac:dyDescent="0.25">
      <c r="A205" s="35"/>
      <c r="B205" s="13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37"/>
    </row>
    <row r="206" spans="1:23" ht="22.5" customHeight="1" x14ac:dyDescent="0.25">
      <c r="A206" s="35"/>
      <c r="B206" s="34" t="s">
        <v>235</v>
      </c>
      <c r="E206" s="140"/>
      <c r="F206" s="140"/>
      <c r="G206" s="140"/>
      <c r="H206" s="140"/>
      <c r="I206" s="140"/>
      <c r="J206" s="140"/>
      <c r="K206" s="140"/>
      <c r="L206" s="34" t="s">
        <v>236</v>
      </c>
      <c r="W206" s="37"/>
    </row>
    <row r="207" spans="1:23" ht="6" customHeight="1" x14ac:dyDescent="0.25">
      <c r="A207" s="35"/>
      <c r="B207" s="13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37"/>
    </row>
    <row r="208" spans="1:23" ht="22.5" customHeight="1" x14ac:dyDescent="0.25">
      <c r="A208" s="35"/>
      <c r="B208" s="34" t="s">
        <v>237</v>
      </c>
      <c r="F208" s="140"/>
      <c r="G208" s="140"/>
      <c r="H208" s="140"/>
      <c r="I208" s="140"/>
      <c r="J208" s="140"/>
      <c r="K208" s="140"/>
      <c r="L208" s="140"/>
      <c r="M208" s="34" t="s">
        <v>238</v>
      </c>
      <c r="W208" s="37"/>
    </row>
    <row r="209" spans="1:23" ht="6" customHeight="1" x14ac:dyDescent="0.25">
      <c r="A209" s="35"/>
      <c r="B209" s="13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37"/>
    </row>
    <row r="210" spans="1:23" ht="22.5" customHeight="1" x14ac:dyDescent="0.25">
      <c r="A210" s="35"/>
      <c r="B210" s="34" t="s">
        <v>237</v>
      </c>
      <c r="F210" s="140"/>
      <c r="G210" s="140"/>
      <c r="H210" s="140"/>
      <c r="I210" s="140"/>
      <c r="J210" s="140"/>
      <c r="K210" s="140"/>
      <c r="L210" s="140"/>
      <c r="M210" s="34" t="s">
        <v>239</v>
      </c>
      <c r="W210" s="37"/>
    </row>
    <row r="211" spans="1:23" x14ac:dyDescent="0.25">
      <c r="A211" s="35"/>
      <c r="B211" s="138"/>
      <c r="W211" s="37"/>
    </row>
    <row r="212" spans="1:23" x14ac:dyDescent="0.25">
      <c r="A212" s="35"/>
      <c r="B212" s="38" t="s">
        <v>241</v>
      </c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7"/>
    </row>
    <row r="213" spans="1:23" x14ac:dyDescent="0.25">
      <c r="A213" s="35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37"/>
    </row>
    <row r="214" spans="1:23" x14ac:dyDescent="0.25">
      <c r="A214" s="35"/>
      <c r="B214" s="34" t="s">
        <v>242</v>
      </c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37"/>
    </row>
    <row r="215" spans="1:23" ht="6" customHeight="1" x14ac:dyDescent="0.25">
      <c r="A215" s="35"/>
      <c r="B215" s="13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37"/>
    </row>
    <row r="216" spans="1:23" x14ac:dyDescent="0.25">
      <c r="A216" s="35"/>
      <c r="B216" s="34" t="s">
        <v>227</v>
      </c>
      <c r="W216" s="37"/>
    </row>
    <row r="217" spans="1:23" ht="6" customHeight="1" x14ac:dyDescent="0.25">
      <c r="A217" s="35"/>
      <c r="B217" s="13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37"/>
    </row>
    <row r="218" spans="1:23" x14ac:dyDescent="0.25">
      <c r="A218" s="35"/>
      <c r="W218" s="37"/>
    </row>
    <row r="219" spans="1:23" x14ac:dyDescent="0.25">
      <c r="A219" s="35"/>
      <c r="B219" s="34" t="s">
        <v>246</v>
      </c>
      <c r="W219" s="37"/>
    </row>
    <row r="220" spans="1:23" x14ac:dyDescent="0.25">
      <c r="A220" s="35"/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W223" s="37"/>
    </row>
    <row r="224" spans="1:23" x14ac:dyDescent="0.25">
      <c r="A224" s="35"/>
      <c r="B224" s="141" t="s">
        <v>245</v>
      </c>
      <c r="C224" s="141"/>
      <c r="D224" s="141"/>
      <c r="E224" s="141"/>
      <c r="F224" s="141"/>
      <c r="G224" s="141"/>
      <c r="H224" s="141"/>
      <c r="I224" s="141"/>
      <c r="J224" s="141"/>
      <c r="K224" s="141"/>
      <c r="Q224" s="141" t="s">
        <v>243</v>
      </c>
      <c r="R224" s="141"/>
      <c r="S224" s="141"/>
      <c r="T224" s="141"/>
      <c r="U224" s="141"/>
      <c r="V224" s="141"/>
      <c r="W224" s="37"/>
    </row>
    <row r="225" spans="1:23" x14ac:dyDescent="0.25">
      <c r="A225" s="35"/>
      <c r="B225" s="142"/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 t="s">
        <v>248</v>
      </c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247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3" t="s">
        <v>244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35"/>
      <c r="W237" s="37"/>
    </row>
    <row r="238" spans="1:23" x14ac:dyDescent="0.25">
      <c r="A238" s="134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35"/>
    </row>
  </sheetData>
  <sheetProtection algorithmName="SHA-512" hashValue="6ZiclXuO4s1HP2oxC/CCl/GH4ChGXw4UMAQsiiQ3tuW8Ly8yPcJ0y0svPKE5QLoxeavksTx6TIl2t1aV+vHjeQ==" saltValue="OjjClhoqdef8OXx5OvKX4g==" spinCount="100000" sheet="1" objects="1" scenarios="1"/>
  <mergeCells count="89">
    <mergeCell ref="I14:V14"/>
    <mergeCell ref="B1:V1"/>
    <mergeCell ref="B2:V2"/>
    <mergeCell ref="E7:I7"/>
    <mergeCell ref="E9:I9"/>
    <mergeCell ref="I12:V12"/>
    <mergeCell ref="I37:V37"/>
    <mergeCell ref="I16:V16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C50:U50"/>
    <mergeCell ref="C72:T72"/>
    <mergeCell ref="C52:U52"/>
    <mergeCell ref="B55:V55"/>
    <mergeCell ref="C64:Q65"/>
    <mergeCell ref="C66:Q68"/>
    <mergeCell ref="I39:V39"/>
    <mergeCell ref="C43:U43"/>
    <mergeCell ref="C44:U44"/>
    <mergeCell ref="C46:U46"/>
    <mergeCell ref="C48:U48"/>
    <mergeCell ref="C79:U79"/>
    <mergeCell ref="B81:V81"/>
    <mergeCell ref="C83:U83"/>
    <mergeCell ref="C87:U87"/>
    <mergeCell ref="C73:Q73"/>
    <mergeCell ref="C76:Q76"/>
    <mergeCell ref="B89:V89"/>
    <mergeCell ref="B90:V90"/>
    <mergeCell ref="G92:T92"/>
    <mergeCell ref="G94:T94"/>
    <mergeCell ref="G96:T96"/>
    <mergeCell ref="G98:T98"/>
    <mergeCell ref="G100:T100"/>
    <mergeCell ref="G102:T102"/>
    <mergeCell ref="G104:T104"/>
    <mergeCell ref="G108:K108"/>
    <mergeCell ref="P108:T108"/>
    <mergeCell ref="K110:M110"/>
    <mergeCell ref="R110:V110"/>
    <mergeCell ref="R114:U114"/>
    <mergeCell ref="R116:U116"/>
    <mergeCell ref="D118:G118"/>
    <mergeCell ref="B120:V120"/>
    <mergeCell ref="B122:V122"/>
    <mergeCell ref="B126:V126"/>
    <mergeCell ref="G130:K130"/>
    <mergeCell ref="G132:K132"/>
    <mergeCell ref="G136:K136"/>
    <mergeCell ref="D139:G139"/>
    <mergeCell ref="R141:V141"/>
    <mergeCell ref="G152:S152"/>
    <mergeCell ref="G154:N154"/>
    <mergeCell ref="G156:N156"/>
    <mergeCell ref="G158:S158"/>
    <mergeCell ref="G161:J161"/>
    <mergeCell ref="L161:O161"/>
    <mergeCell ref="G163:S163"/>
    <mergeCell ref="P179:V179"/>
    <mergeCell ref="C183:P183"/>
    <mergeCell ref="C185:P185"/>
    <mergeCell ref="G165:S165"/>
    <mergeCell ref="B167:V167"/>
    <mergeCell ref="E168:I168"/>
    <mergeCell ref="E170:I170"/>
    <mergeCell ref="Q173:S173"/>
    <mergeCell ref="B212:V212"/>
    <mergeCell ref="B224:K224"/>
    <mergeCell ref="Q224:V224"/>
    <mergeCell ref="B3:V3"/>
    <mergeCell ref="B202:V202"/>
    <mergeCell ref="D204:P204"/>
    <mergeCell ref="E206:K206"/>
    <mergeCell ref="F208:L208"/>
    <mergeCell ref="F210:L210"/>
    <mergeCell ref="C187:P187"/>
    <mergeCell ref="C189:P189"/>
    <mergeCell ref="C191:P191"/>
    <mergeCell ref="C193:P193"/>
    <mergeCell ref="B199:U200"/>
    <mergeCell ref="B175:V175"/>
    <mergeCell ref="E177:N177"/>
  </mergeCells>
  <dataValidations disablePrompts="1" count="7">
    <dataValidation type="whole" allowBlank="1" showInputMessage="1" showErrorMessage="1" error="attenzione: inserito un numero diverso da 0 o 1" prompt="Inserire 1 in presenza di parte civile" sqref="T59" xr:uid="{00000000-0002-0000-1C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5" xr:uid="{00000000-0002-0000-1C00-000001000000}">
      <formula1>0</formula1>
      <formula2>IF(OR(T68=1),0,1)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68:T69" xr:uid="{00000000-0002-0000-1C00-000002000000}">
      <formula1>0</formula1>
      <formula2>IF(OR(T65=1),0,1)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3" xr:uid="{00000000-0002-0000-1C00-000003000000}">
      <formula1>0</formula1>
      <formula2>IF(R73=1,9,0)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6" xr:uid="{00000000-0002-0000-1C00-000004000000}">
      <formula1>10</formula1>
      <formula2>IF(R76=1,19,10)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3" xr:uid="{00000000-0002-0000-1C00-000005000000}">
      <formula1>0</formula1>
      <formula2>IF(OR(R76=1),0,1)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6" xr:uid="{00000000-0002-0000-1C00-000006000000}">
      <formula1>0</formula1>
      <formula2>IF(OR(R73=1),0,1)</formula2>
    </dataValidation>
  </dataValidations>
  <hyperlinks>
    <hyperlink ref="V6" location="'ELENCO TABELLE'!A1" display="Torna all'Elenco Tabelle" xr:uid="{00000000-0004-0000-1C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8" max="16383" man="1"/>
    <brk id="166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1201" r:id="rId4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1" r:id="rId4"/>
      </mc:Fallback>
    </mc:AlternateContent>
    <mc:AlternateContent xmlns:mc="http://schemas.openxmlformats.org/markup-compatibility/2006">
      <mc:Choice Requires="x14">
        <oleObject progId="Word.Picture.8" shapeId="51202" r:id="rId6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2" r:id="rId6"/>
      </mc:Fallback>
    </mc:AlternateContent>
    <mc:AlternateContent xmlns:mc="http://schemas.openxmlformats.org/markup-compatibility/2006">
      <mc:Choice Requires="x14">
        <oleObject progId="Word.Picture.8" shapeId="51203" r:id="rId7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3" r:id="rId7"/>
      </mc:Fallback>
    </mc:AlternateContent>
    <mc:AlternateContent xmlns:mc="http://schemas.openxmlformats.org/markup-compatibility/2006">
      <mc:Choice Requires="x14">
        <oleObject progId="Word.Picture.8" shapeId="51204" r:id="rId8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4" r:id="rId8"/>
      </mc:Fallback>
    </mc:AlternateContent>
    <mc:AlternateContent xmlns:mc="http://schemas.openxmlformats.org/markup-compatibility/2006">
      <mc:Choice Requires="x14">
        <oleObject progId="Word.Picture.8" shapeId="51205" r:id="rId9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5" r:id="rId9"/>
      </mc:Fallback>
    </mc:AlternateContent>
    <mc:AlternateContent xmlns:mc="http://schemas.openxmlformats.org/markup-compatibility/2006">
      <mc:Choice Requires="x14">
        <oleObject progId="Word.Picture.8" shapeId="51206" r:id="rId10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6" r:id="rId10"/>
      </mc:Fallback>
    </mc:AlternateContent>
    <mc:AlternateContent xmlns:mc="http://schemas.openxmlformats.org/markup-compatibility/2006">
      <mc:Choice Requires="x14">
        <oleObject progId="Word.Picture.8" shapeId="51207" r:id="rId11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7" r:id="rId11"/>
      </mc:Fallback>
    </mc:AlternateContent>
    <mc:AlternateContent xmlns:mc="http://schemas.openxmlformats.org/markup-compatibility/2006">
      <mc:Choice Requires="x14">
        <oleObject progId="Word.Picture.8" shapeId="51208" r:id="rId12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8" r:id="rId12"/>
      </mc:Fallback>
    </mc:AlternateContent>
    <mc:AlternateContent xmlns:mc="http://schemas.openxmlformats.org/markup-compatibility/2006">
      <mc:Choice Requires="x14">
        <oleObject progId="Word.Picture.8" shapeId="51209" r:id="rId13">
          <objectPr defaultSize="0" autoPict="0" r:id="rId5">
            <anchor moveWithCells="1" sizeWithCells="1">
              <from>
                <xdr:col>12</xdr:col>
                <xdr:colOff>57150</xdr:colOff>
                <xdr:row>166</xdr:row>
                <xdr:rowOff>152400</xdr:rowOff>
              </from>
              <to>
                <xdr:col>14</xdr:col>
                <xdr:colOff>85725</xdr:colOff>
                <xdr:row>170</xdr:row>
                <xdr:rowOff>161925</xdr:rowOff>
              </to>
            </anchor>
          </objectPr>
        </oleObject>
      </mc:Choice>
      <mc:Fallback>
        <oleObject progId="Word.Picture.8" shapeId="51209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39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63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64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37.5" customHeight="1" x14ac:dyDescent="0.25">
      <c r="A3" s="35"/>
      <c r="B3" s="144" t="s">
        <v>65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37"/>
    </row>
    <row r="4" spans="1:23" s="147" customFormat="1" x14ac:dyDescent="0.25">
      <c r="A4" s="145"/>
      <c r="B4" s="40" t="s">
        <v>44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146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ht="15.75" customHeight="1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ht="15.75" customHeight="1" x14ac:dyDescent="0.25">
      <c r="A10" s="35"/>
      <c r="B10" s="46" t="s">
        <v>149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ht="15.75" customHeight="1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ht="15.75" customHeight="1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ht="15.75" customHeight="1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ht="15.75" customHeight="1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ht="15.75" customHeight="1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ht="15.75" customHeight="1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ht="15.75" customHeight="1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ht="15.75" customHeight="1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15.75" customHeight="1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ht="15.75" customHeight="1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ht="15.75" customHeight="1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ht="15.75" customHeight="1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450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57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600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+V45+V47</f>
        <v>1050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350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73" t="s">
        <v>0</v>
      </c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5">
        <f>+V49-V51</f>
        <v>700</v>
      </c>
      <c r="W53" s="37"/>
    </row>
    <row r="54" spans="1:23" x14ac:dyDescent="0.25">
      <c r="A54" s="35"/>
      <c r="W54" s="37"/>
    </row>
    <row r="55" spans="1:23" x14ac:dyDescent="0.25">
      <c r="A55" s="35"/>
      <c r="W55" s="37"/>
    </row>
    <row r="56" spans="1:23" ht="16.5" customHeight="1" x14ac:dyDescent="0.25">
      <c r="A56" s="35"/>
      <c r="B56" s="76" t="s">
        <v>28</v>
      </c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37"/>
    </row>
    <row r="57" spans="1:23" ht="5.25" customHeight="1" x14ac:dyDescent="0.25">
      <c r="A57" s="35"/>
      <c r="C57" s="43"/>
      <c r="V57" s="44"/>
      <c r="W57" s="37"/>
    </row>
    <row r="58" spans="1:23" x14ac:dyDescent="0.25">
      <c r="A58" s="35"/>
      <c r="B58" s="77" t="s">
        <v>36</v>
      </c>
      <c r="W58" s="37"/>
    </row>
    <row r="59" spans="1:23" ht="5.25" customHeight="1" x14ac:dyDescent="0.25">
      <c r="A59" s="35"/>
      <c r="C59" s="43"/>
      <c r="V59" s="44"/>
      <c r="W59" s="37"/>
    </row>
    <row r="60" spans="1:23" ht="16.5" customHeight="1" x14ac:dyDescent="0.25">
      <c r="A60" s="35"/>
      <c r="B60" s="78" t="s">
        <v>32</v>
      </c>
      <c r="C60" s="43" t="s">
        <v>146</v>
      </c>
      <c r="T60" s="79"/>
      <c r="V60" s="80">
        <f>IF(T60=1,+V$53*20%,0)</f>
        <v>0</v>
      </c>
      <c r="W60" s="37"/>
    </row>
    <row r="61" spans="1:23" ht="13.5" customHeight="1" x14ac:dyDescent="0.25">
      <c r="A61" s="35"/>
      <c r="C61" s="81" t="s">
        <v>190</v>
      </c>
      <c r="V61" s="44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83" customFormat="1" ht="16.5" customHeight="1" x14ac:dyDescent="0.25">
      <c r="A63" s="82"/>
      <c r="B63" s="78" t="s">
        <v>33</v>
      </c>
      <c r="C63" s="43" t="s">
        <v>29</v>
      </c>
      <c r="W63" s="84"/>
    </row>
    <row r="64" spans="1:23" ht="13.5" customHeight="1" x14ac:dyDescent="0.25">
      <c r="A64" s="35"/>
      <c r="C64" s="81" t="s">
        <v>37</v>
      </c>
      <c r="V64" s="44"/>
      <c r="W64" s="37"/>
    </row>
    <row r="65" spans="1:25" s="83" customFormat="1" ht="16.5" customHeight="1" x14ac:dyDescent="0.25">
      <c r="A65" s="82"/>
      <c r="B65" s="85" t="s">
        <v>34</v>
      </c>
      <c r="C65" s="86" t="s">
        <v>30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79"/>
      <c r="V66" s="80">
        <f>IF(T66=1,+V$53*25%,0)</f>
        <v>0</v>
      </c>
      <c r="W66" s="84"/>
    </row>
    <row r="67" spans="1:25" s="83" customFormat="1" ht="16.5" customHeight="1" x14ac:dyDescent="0.25">
      <c r="A67" s="82"/>
      <c r="B67" s="85" t="s">
        <v>35</v>
      </c>
      <c r="C67" s="86" t="s">
        <v>260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46"/>
      <c r="V67" s="44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34"/>
      <c r="V68" s="44"/>
      <c r="W68" s="84"/>
    </row>
    <row r="69" spans="1:25" s="83" customFormat="1" ht="16.5" customHeight="1" x14ac:dyDescent="0.25">
      <c r="A69" s="82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79"/>
      <c r="V69" s="80">
        <f>IF(T69=1,+V$53*15%,0)</f>
        <v>0</v>
      </c>
      <c r="W69" s="84"/>
    </row>
    <row r="70" spans="1:25" ht="13.5" customHeight="1" x14ac:dyDescent="0.25">
      <c r="A70" s="35"/>
      <c r="C70" s="81" t="s">
        <v>249</v>
      </c>
      <c r="V70" s="44"/>
      <c r="W70" s="37"/>
    </row>
    <row r="71" spans="1:25" ht="5.25" customHeight="1" x14ac:dyDescent="0.25">
      <c r="A71" s="35"/>
      <c r="B71" s="63"/>
      <c r="C71" s="64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5"/>
      <c r="W71" s="37"/>
    </row>
    <row r="72" spans="1:25" s="83" customFormat="1" ht="18" customHeight="1" x14ac:dyDescent="0.25">
      <c r="A72" s="82"/>
      <c r="B72" s="78" t="s">
        <v>38</v>
      </c>
      <c r="C72" s="43" t="s">
        <v>31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T72" s="34"/>
      <c r="V72" s="44"/>
      <c r="W72" s="84"/>
    </row>
    <row r="73" spans="1:25" ht="26.25" customHeight="1" x14ac:dyDescent="0.25">
      <c r="A73" s="35"/>
      <c r="C73" s="89" t="s">
        <v>307</v>
      </c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V73" s="44"/>
      <c r="W73" s="37"/>
      <c r="X73" s="83"/>
    </row>
    <row r="74" spans="1:25" s="83" customFormat="1" ht="18" customHeight="1" x14ac:dyDescent="0.25">
      <c r="A74" s="82"/>
      <c r="B74" s="85" t="s">
        <v>39</v>
      </c>
      <c r="C74" s="86" t="s">
        <v>153</v>
      </c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90"/>
      <c r="T74" s="79"/>
      <c r="V74" s="80">
        <f>IF(AND(R74=1,T74&lt;10,T74&gt;0),+V$53*30%*T74,0)</f>
        <v>0</v>
      </c>
      <c r="W74" s="84"/>
    </row>
    <row r="75" spans="1:25" ht="13.5" customHeight="1" x14ac:dyDescent="0.25">
      <c r="A75" s="35"/>
      <c r="C75" s="81" t="s">
        <v>198</v>
      </c>
      <c r="V75" s="44"/>
      <c r="W75" s="37"/>
    </row>
    <row r="76" spans="1:25" ht="5.25" customHeight="1" x14ac:dyDescent="0.25">
      <c r="A76" s="35"/>
      <c r="C76" s="43"/>
      <c r="V76" s="44"/>
      <c r="W76" s="37"/>
    </row>
    <row r="77" spans="1:25" s="83" customFormat="1" ht="18" customHeight="1" x14ac:dyDescent="0.25">
      <c r="A77" s="82"/>
      <c r="B77" s="85" t="s">
        <v>40</v>
      </c>
      <c r="C77" s="86" t="s">
        <v>152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90"/>
      <c r="T77" s="79"/>
      <c r="V77" s="80">
        <f>IF(AND(R77=1,T77&lt;20,T77&gt;9),+V53*20%*T77,0)</f>
        <v>0</v>
      </c>
      <c r="W77" s="84"/>
      <c r="Y77" s="98"/>
    </row>
    <row r="78" spans="1:25" ht="13.5" customHeight="1" x14ac:dyDescent="0.25">
      <c r="A78" s="35"/>
      <c r="C78" s="81" t="s">
        <v>197</v>
      </c>
      <c r="V78" s="44"/>
      <c r="W78" s="37"/>
    </row>
    <row r="79" spans="1:25" ht="5.25" customHeight="1" x14ac:dyDescent="0.25">
      <c r="A79" s="35"/>
      <c r="B79" s="63"/>
      <c r="C79" s="64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5"/>
      <c r="W79" s="37"/>
    </row>
    <row r="80" spans="1:25" s="83" customFormat="1" ht="18" customHeight="1" x14ac:dyDescent="0.25">
      <c r="A80" s="82"/>
      <c r="C80" s="92" t="s">
        <v>43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3">
        <f>+V53+V60+V66+V69+V74+V77</f>
        <v>700</v>
      </c>
      <c r="W80" s="84"/>
    </row>
    <row r="81" spans="1:25" ht="5.25" customHeight="1" x14ac:dyDescent="0.25">
      <c r="A81" s="35"/>
      <c r="C81" s="43"/>
      <c r="V81" s="44"/>
      <c r="W81" s="37"/>
    </row>
    <row r="82" spans="1:25" s="83" customFormat="1" ht="27" customHeight="1" x14ac:dyDescent="0.25">
      <c r="A82" s="82"/>
      <c r="B82" s="95" t="s">
        <v>60</v>
      </c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84"/>
    </row>
    <row r="83" spans="1:25" ht="5.25" customHeight="1" thickBot="1" x14ac:dyDescent="0.3">
      <c r="A83" s="35"/>
      <c r="C83" s="43"/>
      <c r="V83" s="44"/>
      <c r="W83" s="37"/>
    </row>
    <row r="84" spans="1:25" s="83" customFormat="1" ht="18" customHeight="1" thickBot="1" x14ac:dyDescent="0.3">
      <c r="A84" s="82"/>
      <c r="C84" s="92" t="s">
        <v>66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7">
        <f>IF(V53+V60+V66+V69&gt;1260.67,1260.67+V74+V77,V53+V60+V66+V69+V74+V77)</f>
        <v>700</v>
      </c>
      <c r="W84" s="84"/>
      <c r="Y84" s="98"/>
    </row>
    <row r="85" spans="1:25" ht="13.5" customHeight="1" x14ac:dyDescent="0.25">
      <c r="A85" s="35"/>
      <c r="C85" s="81"/>
      <c r="V85" s="44"/>
      <c r="W85" s="37"/>
    </row>
    <row r="86" spans="1:25" ht="5.25" customHeight="1" x14ac:dyDescent="0.25">
      <c r="A86" s="35"/>
      <c r="B86" s="63"/>
      <c r="C86" s="64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5"/>
      <c r="W86" s="37"/>
    </row>
    <row r="87" spans="1:25" s="100" customFormat="1" ht="6" customHeight="1" x14ac:dyDescent="0.2">
      <c r="A87" s="99"/>
      <c r="W87" s="101"/>
    </row>
    <row r="88" spans="1:25" s="100" customFormat="1" ht="18" customHeight="1" x14ac:dyDescent="0.2">
      <c r="A88" s="99"/>
      <c r="C88" s="92" t="s">
        <v>61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102"/>
      <c r="W88" s="101"/>
    </row>
    <row r="89" spans="1:25" s="83" customFormat="1" ht="12.75" customHeight="1" x14ac:dyDescent="0.25">
      <c r="A89" s="103"/>
      <c r="B89" s="104"/>
      <c r="C89" s="105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6"/>
    </row>
    <row r="90" spans="1:25" ht="18.75" x14ac:dyDescent="0.3">
      <c r="A90" s="31"/>
      <c r="B90" s="32" t="s">
        <v>199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3"/>
    </row>
    <row r="91" spans="1:25" x14ac:dyDescent="0.25">
      <c r="A91" s="35"/>
      <c r="B91" s="107" t="s">
        <v>206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200</v>
      </c>
      <c r="G93" s="108">
        <f>I$27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201</v>
      </c>
      <c r="F95" s="34">
        <v>1</v>
      </c>
      <c r="G95" s="108">
        <f>I$13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2</v>
      </c>
      <c r="G97" s="108">
        <f>+I$15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3</v>
      </c>
      <c r="G99" s="108">
        <f>I$17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4</v>
      </c>
      <c r="G101" s="108">
        <f>+I$19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5</v>
      </c>
      <c r="G103" s="108">
        <f>+I$21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6</v>
      </c>
      <c r="G105" s="108">
        <f>+I$23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x14ac:dyDescent="0.25">
      <c r="A106" s="35"/>
      <c r="W106" s="37"/>
    </row>
    <row r="107" spans="1:23" x14ac:dyDescent="0.25">
      <c r="A107" s="35"/>
      <c r="B107" s="34" t="s">
        <v>202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203</v>
      </c>
      <c r="E109" s="46" t="str">
        <f>+B8</f>
        <v>RG NR</v>
      </c>
      <c r="G109" s="108">
        <f>+E$8</f>
        <v>0</v>
      </c>
      <c r="H109" s="109"/>
      <c r="I109" s="109"/>
      <c r="J109" s="109"/>
      <c r="K109" s="110"/>
      <c r="M109" s="46" t="str">
        <f>+B10</f>
        <v>RG GIP/GUP</v>
      </c>
      <c r="P109" s="108">
        <f>+E$10</f>
        <v>0</v>
      </c>
      <c r="Q109" s="109"/>
      <c r="R109" s="109"/>
      <c r="S109" s="109"/>
      <c r="T109" s="110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204</v>
      </c>
      <c r="K111" s="52"/>
      <c r="L111" s="53"/>
      <c r="M111" s="54"/>
      <c r="O111" s="34" t="s">
        <v>205</v>
      </c>
      <c r="R111" s="52"/>
      <c r="S111" s="53"/>
      <c r="T111" s="53"/>
      <c r="U111" s="53"/>
      <c r="V111" s="54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258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256</v>
      </c>
      <c r="R115" s="112"/>
      <c r="S115" s="113"/>
      <c r="T115" s="113"/>
      <c r="U115" s="114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257</v>
      </c>
      <c r="R117" s="112"/>
      <c r="S117" s="53"/>
      <c r="T117" s="53"/>
      <c r="U117" s="54"/>
      <c r="W117" s="37"/>
    </row>
    <row r="118" spans="1:23" ht="5.25" customHeight="1" x14ac:dyDescent="0.25">
      <c r="A118" s="35"/>
      <c r="C118" s="43"/>
      <c r="E118" s="115"/>
      <c r="F118" s="115"/>
      <c r="G118" s="115"/>
      <c r="H118" s="115"/>
      <c r="V118" s="44"/>
      <c r="W118" s="37"/>
    </row>
    <row r="119" spans="1:23" x14ac:dyDescent="0.25">
      <c r="A119" s="35"/>
      <c r="B119" s="34" t="s">
        <v>253</v>
      </c>
      <c r="D119" s="47"/>
      <c r="E119" s="48"/>
      <c r="F119" s="48"/>
      <c r="G119" s="49"/>
      <c r="W119" s="37"/>
    </row>
    <row r="120" spans="1:23" x14ac:dyDescent="0.25">
      <c r="A120" s="35"/>
      <c r="W120" s="37"/>
    </row>
    <row r="121" spans="1:23" x14ac:dyDescent="0.25">
      <c r="A121" s="35"/>
      <c r="B121" s="38" t="s">
        <v>99</v>
      </c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</row>
    <row r="122" spans="1:23" x14ac:dyDescent="0.25">
      <c r="A122" s="35"/>
      <c r="W122" s="37"/>
    </row>
    <row r="123" spans="1:23" ht="32.25" customHeight="1" x14ac:dyDescent="0.25">
      <c r="A123" s="35"/>
      <c r="B123" s="86" t="s">
        <v>207</v>
      </c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116" t="s">
        <v>208</v>
      </c>
      <c r="W125" s="37"/>
    </row>
    <row r="126" spans="1:23" x14ac:dyDescent="0.25">
      <c r="A126" s="35"/>
      <c r="W126" s="37"/>
    </row>
    <row r="127" spans="1:23" x14ac:dyDescent="0.25">
      <c r="A127" s="35"/>
      <c r="B127" s="38" t="s">
        <v>100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</row>
    <row r="128" spans="1:23" x14ac:dyDescent="0.25">
      <c r="A128" s="35"/>
      <c r="W128" s="37"/>
    </row>
    <row r="129" spans="1:23" x14ac:dyDescent="0.25">
      <c r="A129" s="35"/>
      <c r="B129" s="116" t="s">
        <v>210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211</v>
      </c>
      <c r="G131" s="117">
        <f>+V84</f>
        <v>700</v>
      </c>
      <c r="H131" s="118"/>
      <c r="I131" s="118"/>
      <c r="J131" s="118"/>
      <c r="K131" s="119"/>
      <c r="L131" s="34" t="s">
        <v>215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212</v>
      </c>
      <c r="G133" s="120"/>
      <c r="H133" s="121"/>
      <c r="I133" s="121"/>
      <c r="J133" s="121"/>
      <c r="K133" s="122"/>
      <c r="L133" s="34" t="s">
        <v>214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209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212</v>
      </c>
      <c r="G137" s="117">
        <f>+V88</f>
        <v>0</v>
      </c>
      <c r="H137" s="118"/>
      <c r="I137" s="118"/>
      <c r="J137" s="118"/>
      <c r="K137" s="119"/>
      <c r="L137" s="34" t="s">
        <v>213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/>
      <c r="W139" s="37"/>
    </row>
    <row r="140" spans="1:23" x14ac:dyDescent="0.25">
      <c r="A140" s="35"/>
      <c r="B140" s="116" t="s">
        <v>216</v>
      </c>
      <c r="D140" s="148"/>
      <c r="E140" s="124"/>
      <c r="F140" s="124"/>
      <c r="G140" s="125"/>
      <c r="W140" s="37"/>
    </row>
    <row r="141" spans="1:23" x14ac:dyDescent="0.25">
      <c r="A141" s="35"/>
      <c r="B141" s="116"/>
      <c r="R141" s="126"/>
      <c r="S141" s="126"/>
      <c r="T141" s="126"/>
      <c r="U141" s="126"/>
      <c r="V141" s="126"/>
      <c r="W141" s="37"/>
    </row>
    <row r="142" spans="1:23" x14ac:dyDescent="0.25">
      <c r="A142" s="35"/>
      <c r="B142" s="116"/>
      <c r="R142" s="127" t="s">
        <v>217</v>
      </c>
      <c r="S142" s="127"/>
      <c r="T142" s="127"/>
      <c r="U142" s="127"/>
      <c r="V142" s="127"/>
      <c r="W142" s="37"/>
    </row>
    <row r="143" spans="1:23" x14ac:dyDescent="0.25">
      <c r="A143" s="35"/>
      <c r="B143" s="116"/>
      <c r="W143" s="37"/>
    </row>
    <row r="144" spans="1:23" ht="5.25" customHeight="1" x14ac:dyDescent="0.25">
      <c r="A144" s="35"/>
      <c r="B144" s="63"/>
      <c r="C144" s="64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5"/>
      <c r="W144" s="37"/>
    </row>
    <row r="145" spans="1:23" x14ac:dyDescent="0.25">
      <c r="A145" s="35"/>
      <c r="B145" s="116"/>
      <c r="W145" s="37"/>
    </row>
    <row r="146" spans="1:23" x14ac:dyDescent="0.25">
      <c r="A146" s="35"/>
      <c r="B146" s="46" t="s">
        <v>218</v>
      </c>
      <c r="C146" s="46"/>
      <c r="D146" s="128" t="s">
        <v>219</v>
      </c>
      <c r="W146" s="37"/>
    </row>
    <row r="147" spans="1:23" x14ac:dyDescent="0.25">
      <c r="A147" s="35"/>
      <c r="D147" s="128" t="s">
        <v>220</v>
      </c>
      <c r="W147" s="37"/>
    </row>
    <row r="148" spans="1:23" x14ac:dyDescent="0.25">
      <c r="A148" s="35"/>
      <c r="D148" s="128" t="s">
        <v>221</v>
      </c>
      <c r="W148" s="37"/>
    </row>
    <row r="149" spans="1:23" x14ac:dyDescent="0.25">
      <c r="A149" s="35"/>
      <c r="D149" s="128" t="s">
        <v>222</v>
      </c>
      <c r="W149" s="37"/>
    </row>
    <row r="150" spans="1:23" x14ac:dyDescent="0.25">
      <c r="A150" s="35"/>
      <c r="D150" s="128" t="s">
        <v>223</v>
      </c>
      <c r="W150" s="37"/>
    </row>
    <row r="151" spans="1:23" x14ac:dyDescent="0.25">
      <c r="A151" s="35"/>
      <c r="D151" s="128"/>
      <c r="W151" s="37"/>
    </row>
    <row r="152" spans="1:23" x14ac:dyDescent="0.25">
      <c r="A152" s="35"/>
      <c r="B152" s="129" t="s">
        <v>50</v>
      </c>
      <c r="T152" s="50"/>
      <c r="U152" s="50"/>
      <c r="V152" s="50"/>
      <c r="W152" s="37"/>
    </row>
    <row r="153" spans="1:23" x14ac:dyDescent="0.25">
      <c r="A153" s="35"/>
      <c r="B153" s="130" t="s">
        <v>48</v>
      </c>
      <c r="G153" s="108">
        <f>+G93</f>
        <v>0</v>
      </c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1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47</v>
      </c>
      <c r="G155" s="108">
        <f>+I$29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51</v>
      </c>
      <c r="G157" s="111">
        <f>I$31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52</v>
      </c>
      <c r="G159" s="108">
        <f>+I$33</f>
        <v>0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10"/>
      <c r="V159" s="50"/>
      <c r="W159" s="37"/>
    </row>
    <row r="160" spans="1:23" x14ac:dyDescent="0.25">
      <c r="A160" s="35"/>
      <c r="B160" s="130"/>
      <c r="G160" s="59" t="s">
        <v>53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54</v>
      </c>
      <c r="G162" s="149">
        <f>+I$36</f>
        <v>0</v>
      </c>
      <c r="H162" s="132"/>
      <c r="I162" s="132"/>
      <c r="J162" s="133"/>
      <c r="K162" s="50"/>
      <c r="L162" s="131">
        <f>+N$36</f>
        <v>0</v>
      </c>
      <c r="M162" s="132"/>
      <c r="N162" s="132"/>
      <c r="O162" s="133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55</v>
      </c>
      <c r="G164" s="108">
        <f>I$38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56</v>
      </c>
      <c r="G166" s="108">
        <f>+I$40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12.75" customHeight="1" x14ac:dyDescent="0.25">
      <c r="A167" s="134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35"/>
    </row>
    <row r="168" spans="1:23" x14ac:dyDescent="0.25">
      <c r="A168" s="31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33"/>
    </row>
    <row r="169" spans="1:23" x14ac:dyDescent="0.25">
      <c r="A169" s="35"/>
      <c r="B169" s="46" t="str">
        <f>+E109</f>
        <v>RG NR</v>
      </c>
      <c r="E169" s="108">
        <f>+G109</f>
        <v>0</v>
      </c>
      <c r="F169" s="109"/>
      <c r="G169" s="109"/>
      <c r="H169" s="109"/>
      <c r="I169" s="110"/>
      <c r="W169" s="37"/>
    </row>
    <row r="170" spans="1:23" ht="5.25" customHeight="1" x14ac:dyDescent="0.25">
      <c r="A170" s="35"/>
      <c r="C170" s="43"/>
      <c r="V170" s="44"/>
      <c r="W170" s="37"/>
    </row>
    <row r="171" spans="1:23" x14ac:dyDescent="0.25">
      <c r="A171" s="35"/>
      <c r="B171" s="46" t="str">
        <f>+M109</f>
        <v>RG GIP/GUP</v>
      </c>
      <c r="E171" s="108">
        <f>+P109</f>
        <v>0</v>
      </c>
      <c r="F171" s="109"/>
      <c r="G171" s="109"/>
      <c r="H171" s="109"/>
      <c r="I171" s="110"/>
      <c r="W171" s="37"/>
    </row>
    <row r="172" spans="1:23" x14ac:dyDescent="0.25">
      <c r="A172" s="3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ht="17.25" x14ac:dyDescent="0.3">
      <c r="A174" s="35"/>
      <c r="H174" s="137" t="s">
        <v>224</v>
      </c>
      <c r="J174" s="137"/>
      <c r="K174" s="137"/>
      <c r="L174" s="137"/>
      <c r="M174" s="137"/>
      <c r="N174" s="137"/>
      <c r="O174" s="137"/>
      <c r="P174" s="137"/>
      <c r="Q174" s="108">
        <f>K111</f>
        <v>0</v>
      </c>
      <c r="R174" s="109"/>
      <c r="S174" s="110"/>
      <c r="W174" s="37"/>
    </row>
    <row r="175" spans="1:23" x14ac:dyDescent="0.25">
      <c r="A175" s="35"/>
      <c r="W175" s="37"/>
    </row>
    <row r="176" spans="1:23" x14ac:dyDescent="0.25">
      <c r="A176" s="35"/>
      <c r="B176" s="76" t="s">
        <v>225</v>
      </c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226</v>
      </c>
      <c r="E178" s="108">
        <f>R111</f>
        <v>0</v>
      </c>
      <c r="F178" s="109"/>
      <c r="G178" s="109"/>
      <c r="H178" s="109"/>
      <c r="I178" s="109"/>
      <c r="J178" s="109"/>
      <c r="K178" s="109"/>
      <c r="L178" s="109"/>
      <c r="M178" s="109"/>
      <c r="N178" s="110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234</v>
      </c>
      <c r="P180" s="108">
        <f>G93</f>
        <v>0</v>
      </c>
      <c r="Q180" s="109"/>
      <c r="R180" s="109"/>
      <c r="S180" s="109"/>
      <c r="T180" s="109"/>
      <c r="U180" s="109"/>
      <c r="V180" s="110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 t="s">
        <v>228</v>
      </c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1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2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3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4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5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6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 t="s">
        <v>229</v>
      </c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116" t="s">
        <v>230</v>
      </c>
      <c r="W198" s="37"/>
    </row>
    <row r="199" spans="1:23" x14ac:dyDescent="0.25">
      <c r="A199" s="35"/>
      <c r="B199" s="116" t="s">
        <v>231</v>
      </c>
      <c r="W199" s="37"/>
    </row>
    <row r="200" spans="1:23" x14ac:dyDescent="0.25">
      <c r="A200" s="35"/>
      <c r="B200" s="86" t="s">
        <v>232</v>
      </c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W200" s="37"/>
    </row>
    <row r="201" spans="1:23" x14ac:dyDescent="0.25">
      <c r="A201" s="35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W201" s="37"/>
    </row>
    <row r="202" spans="1:23" x14ac:dyDescent="0.25">
      <c r="A202" s="35"/>
      <c r="B202" s="138"/>
      <c r="W202" s="37"/>
    </row>
    <row r="203" spans="1:23" x14ac:dyDescent="0.25">
      <c r="A203" s="35"/>
      <c r="B203" s="38" t="s">
        <v>240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</row>
    <row r="204" spans="1:23" x14ac:dyDescent="0.25">
      <c r="A204" s="35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37"/>
    </row>
    <row r="205" spans="1:23" x14ac:dyDescent="0.25">
      <c r="A205" s="35"/>
      <c r="B205" s="138" t="s">
        <v>233</v>
      </c>
      <c r="C205" s="138"/>
      <c r="D205" s="108">
        <f>G93</f>
        <v>0</v>
      </c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10"/>
      <c r="Q205" s="138"/>
      <c r="R205" s="138"/>
      <c r="S205" s="138"/>
      <c r="T205" s="138"/>
      <c r="U205" s="138"/>
      <c r="V205" s="138"/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235</v>
      </c>
      <c r="E207" s="140"/>
      <c r="F207" s="140"/>
      <c r="G207" s="140"/>
      <c r="H207" s="140"/>
      <c r="I207" s="140"/>
      <c r="J207" s="140"/>
      <c r="K207" s="140"/>
      <c r="L207" s="34" t="s">
        <v>236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238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239</v>
      </c>
      <c r="W211" s="37"/>
    </row>
    <row r="212" spans="1:23" x14ac:dyDescent="0.25">
      <c r="A212" s="35"/>
      <c r="B212" s="138"/>
      <c r="W212" s="37"/>
    </row>
    <row r="213" spans="1:23" x14ac:dyDescent="0.25">
      <c r="A213" s="35"/>
      <c r="B213" s="38" t="s">
        <v>241</v>
      </c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</row>
    <row r="214" spans="1:23" x14ac:dyDescent="0.25">
      <c r="A214" s="35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37"/>
    </row>
    <row r="215" spans="1:23" x14ac:dyDescent="0.25">
      <c r="A215" s="35"/>
      <c r="B215" s="34" t="s">
        <v>242</v>
      </c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B217" s="34" t="s">
        <v>227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W219" s="37"/>
    </row>
    <row r="220" spans="1:23" x14ac:dyDescent="0.25">
      <c r="A220" s="35"/>
      <c r="B220" s="34" t="s">
        <v>246</v>
      </c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B225" s="141" t="s">
        <v>245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Q225" s="141" t="s">
        <v>243</v>
      </c>
      <c r="R225" s="141"/>
      <c r="S225" s="141"/>
      <c r="T225" s="141"/>
      <c r="U225" s="141"/>
      <c r="V225" s="141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 t="s">
        <v>248</v>
      </c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 t="s">
        <v>247</v>
      </c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3" t="s">
        <v>244</v>
      </c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134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35"/>
    </row>
  </sheetData>
  <sheetProtection algorithmName="SHA-512" hashValue="M7Cq+0zm4h+CFMz8nH9j6IE7YZjoRzTSqWx68PfR0cimDL0D1GcBhlPkNaTPJmsIcL18Xd5MrtyPjjSw1/Z4qg==" saltValue="Dxp67Khmt4Igk3jeO5aoSw==" spinCount="100000" sheet="1" objects="1" scenarios="1"/>
  <mergeCells count="90">
    <mergeCell ref="C84:U84"/>
    <mergeCell ref="C88:U88"/>
    <mergeCell ref="C47:U47"/>
    <mergeCell ref="C49:U49"/>
    <mergeCell ref="C80:U80"/>
    <mergeCell ref="B82:V82"/>
    <mergeCell ref="C65:Q66"/>
    <mergeCell ref="C67:Q69"/>
    <mergeCell ref="C74:Q74"/>
    <mergeCell ref="C77:Q77"/>
    <mergeCell ref="C53:U53"/>
    <mergeCell ref="B56:V56"/>
    <mergeCell ref="C73:T73"/>
    <mergeCell ref="N36:Q36"/>
    <mergeCell ref="C45:U45"/>
    <mergeCell ref="E8:I8"/>
    <mergeCell ref="I38:V38"/>
    <mergeCell ref="I40:V40"/>
    <mergeCell ref="I13:V13"/>
    <mergeCell ref="E10:I10"/>
    <mergeCell ref="B1:V1"/>
    <mergeCell ref="B2:V2"/>
    <mergeCell ref="C44:U44"/>
    <mergeCell ref="B3:V3"/>
    <mergeCell ref="C51:U51"/>
    <mergeCell ref="I23:V23"/>
    <mergeCell ref="B4:V4"/>
    <mergeCell ref="I27:V27"/>
    <mergeCell ref="I29:P29"/>
    <mergeCell ref="I31:P31"/>
    <mergeCell ref="I33:V33"/>
    <mergeCell ref="I36:L36"/>
    <mergeCell ref="I21:V21"/>
    <mergeCell ref="I15:V15"/>
    <mergeCell ref="I17:V17"/>
    <mergeCell ref="I19:V19"/>
    <mergeCell ref="B90:V90"/>
    <mergeCell ref="B91:V91"/>
    <mergeCell ref="G93:T93"/>
    <mergeCell ref="G95:T95"/>
    <mergeCell ref="G97:T97"/>
    <mergeCell ref="G99:T99"/>
    <mergeCell ref="G101:T101"/>
    <mergeCell ref="G103:T103"/>
    <mergeCell ref="G105:T105"/>
    <mergeCell ref="G109:K109"/>
    <mergeCell ref="P109:T109"/>
    <mergeCell ref="K111:M111"/>
    <mergeCell ref="R111:V111"/>
    <mergeCell ref="R115:U115"/>
    <mergeCell ref="R117:U117"/>
    <mergeCell ref="D119:G119"/>
    <mergeCell ref="B121:V121"/>
    <mergeCell ref="B123:V123"/>
    <mergeCell ref="B127:V127"/>
    <mergeCell ref="G131:K131"/>
    <mergeCell ref="G133:K133"/>
    <mergeCell ref="G137:K137"/>
    <mergeCell ref="D140:G140"/>
    <mergeCell ref="R142:V142"/>
    <mergeCell ref="G153:S153"/>
    <mergeCell ref="G155:N155"/>
    <mergeCell ref="G157:N157"/>
    <mergeCell ref="G159:S159"/>
    <mergeCell ref="G162:J162"/>
    <mergeCell ref="L162:O162"/>
    <mergeCell ref="G164:S164"/>
    <mergeCell ref="G166:S166"/>
    <mergeCell ref="B168:V168"/>
    <mergeCell ref="E169:I169"/>
    <mergeCell ref="E171:I171"/>
    <mergeCell ref="Q174:S174"/>
    <mergeCell ref="B176:V176"/>
    <mergeCell ref="E178:N178"/>
    <mergeCell ref="P180:V180"/>
    <mergeCell ref="C184:P184"/>
    <mergeCell ref="C186:P186"/>
    <mergeCell ref="C188:P188"/>
    <mergeCell ref="C190:P190"/>
    <mergeCell ref="C192:P192"/>
    <mergeCell ref="C194:P194"/>
    <mergeCell ref="B200:U201"/>
    <mergeCell ref="B213:V213"/>
    <mergeCell ref="B225:K225"/>
    <mergeCell ref="Q225:V225"/>
    <mergeCell ref="B203:V203"/>
    <mergeCell ref="D205:P205"/>
    <mergeCell ref="E207:K207"/>
    <mergeCell ref="F209:L209"/>
    <mergeCell ref="F211:L211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69:T70" xr:uid="{00000000-0002-0000-0200-000000000000}">
      <formula1>0</formula1>
      <formula2>IF(OR(T66=1),0,1)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6" xr:uid="{00000000-0002-0000-0200-000001000000}">
      <formula1>0</formula1>
      <formula2>IF(OR(T69=1),0,1)</formula2>
    </dataValidation>
    <dataValidation type="whole" allowBlank="1" showInputMessage="1" showErrorMessage="1" error="attenzione: inserito un numero diverso da 0 o 1" prompt="Inserire 1 in presenza di parte civile" sqref="T60" xr:uid="{00000000-0002-0000-02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7" xr:uid="{00000000-0002-0000-0200-000003000000}">
      <formula1>0</formula1>
      <formula2>IF(OR(R74=1),0,1)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4" xr:uid="{00000000-0002-0000-0200-000004000000}">
      <formula1>0</formula1>
      <formula2>IF(OR(R77=1),0,1)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7" xr:uid="{00000000-0002-0000-0200-000005000000}">
      <formula1>10</formula1>
      <formula2>IF(R77=1,19,10)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4" xr:uid="{00000000-0002-0000-0200-000006000000}">
      <formula1>0</formula1>
      <formula2>IF(R74=1,9,0)</formula2>
    </dataValidation>
  </dataValidations>
  <hyperlinks>
    <hyperlink ref="V7" location="'ELENCO TABELLE'!A1" display="Torna all'Elenco Tabelle" xr:uid="{00000000-0004-0000-0200-000000000000}"/>
  </hyperlinks>
  <printOptions horizontalCentered="1" verticalCentered="1"/>
  <pageMargins left="0.19685039370078741" right="0.19685039370078741" top="0.39370078740157483" bottom="0.39370078740157483" header="0.11811023622047245" footer="0"/>
  <pageSetup paperSize="9" scale="68" fitToHeight="1000" orientation="portrait" r:id="rId1"/>
  <rowBreaks count="2" manualBreakCount="2">
    <brk id="89" max="22" man="1"/>
    <brk id="167" max="22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9457" r:id="rId4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19457" r:id="rId4"/>
      </mc:Fallback>
    </mc:AlternateContent>
    <mc:AlternateContent xmlns:mc="http://schemas.openxmlformats.org/markup-compatibility/2006">
      <mc:Choice Requires="x14">
        <oleObject progId="Word.Picture.8" shapeId="19458" r:id="rId6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19458" r:id="rId6"/>
      </mc:Fallback>
    </mc:AlternateContent>
    <mc:AlternateContent xmlns:mc="http://schemas.openxmlformats.org/markup-compatibility/2006">
      <mc:Choice Requires="x14">
        <oleObject progId="Word.Picture.8" shapeId="19459" r:id="rId7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19459" r:id="rId7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Y229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189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251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150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0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176" t="s">
        <v>118</v>
      </c>
      <c r="W44" s="37"/>
    </row>
    <row r="45" spans="1:23" ht="16.5" customHeight="1" x14ac:dyDescent="0.25">
      <c r="A45" s="35"/>
      <c r="C45" s="186" t="s">
        <v>191</v>
      </c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V45" s="37"/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187" t="s">
        <v>252</v>
      </c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188"/>
      <c r="S47" s="189"/>
      <c r="T47" s="79"/>
      <c r="V47" s="80">
        <f>IF(T47=1,1100,0)</f>
        <v>0</v>
      </c>
      <c r="W47" s="37"/>
    </row>
    <row r="48" spans="1:23" ht="5.25" customHeight="1" x14ac:dyDescent="0.25">
      <c r="A48" s="35"/>
      <c r="C48" s="72"/>
      <c r="V48" s="71"/>
      <c r="W48" s="37"/>
    </row>
    <row r="49" spans="1:24" ht="15.75" customHeight="1" x14ac:dyDescent="0.25">
      <c r="A49" s="35"/>
      <c r="C49" s="187" t="s">
        <v>192</v>
      </c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188"/>
      <c r="S49" s="188"/>
      <c r="V49" s="37"/>
      <c r="W49" s="37"/>
    </row>
    <row r="50" spans="1:24" ht="15.75" customHeight="1" x14ac:dyDescent="0.25">
      <c r="A50" s="35"/>
      <c r="C50" s="187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188"/>
      <c r="S50" s="188"/>
      <c r="T50" s="79"/>
      <c r="V50" s="80">
        <f>IF(T50=1,300,0)</f>
        <v>0</v>
      </c>
      <c r="W50" s="37"/>
    </row>
    <row r="51" spans="1:24" ht="5.25" customHeight="1" x14ac:dyDescent="0.25">
      <c r="A51" s="35"/>
      <c r="C51" s="190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91"/>
      <c r="W51" s="37"/>
    </row>
    <row r="52" spans="1:24" x14ac:dyDescent="0.25">
      <c r="A52" s="35"/>
      <c r="W52" s="37"/>
    </row>
    <row r="53" spans="1:24" x14ac:dyDescent="0.25">
      <c r="A53" s="35"/>
      <c r="W53" s="37"/>
    </row>
    <row r="54" spans="1:24" ht="16.5" customHeight="1" x14ac:dyDescent="0.25">
      <c r="A54" s="35"/>
      <c r="B54" s="76" t="s">
        <v>28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37"/>
    </row>
    <row r="55" spans="1:24" ht="5.25" customHeight="1" x14ac:dyDescent="0.25">
      <c r="A55" s="35"/>
      <c r="C55" s="43"/>
      <c r="V55" s="44"/>
      <c r="W55" s="37"/>
    </row>
    <row r="56" spans="1:24" x14ac:dyDescent="0.25">
      <c r="A56" s="35"/>
      <c r="B56" s="77" t="s">
        <v>36</v>
      </c>
      <c r="W56" s="37"/>
    </row>
    <row r="57" spans="1:24" ht="5.25" customHeight="1" x14ac:dyDescent="0.25">
      <c r="A57" s="35"/>
      <c r="C57" s="43"/>
      <c r="V57" s="44"/>
      <c r="W57" s="37"/>
    </row>
    <row r="58" spans="1:24" ht="16.5" customHeight="1" x14ac:dyDescent="0.25">
      <c r="A58" s="35"/>
      <c r="B58" s="78" t="s">
        <v>32</v>
      </c>
      <c r="C58" s="43" t="s">
        <v>146</v>
      </c>
      <c r="T58" s="79"/>
      <c r="V58" s="80">
        <f>IF(T58=1,+(V47+V50)*20%,0)</f>
        <v>0</v>
      </c>
      <c r="W58" s="37"/>
    </row>
    <row r="59" spans="1:24" ht="13.5" customHeight="1" x14ac:dyDescent="0.25">
      <c r="A59" s="35"/>
      <c r="C59" s="81" t="s">
        <v>190</v>
      </c>
      <c r="V59" s="44"/>
      <c r="W59" s="37"/>
    </row>
    <row r="60" spans="1:24" ht="5.25" customHeight="1" x14ac:dyDescent="0.25">
      <c r="A60" s="35"/>
      <c r="B60" s="63"/>
      <c r="C60" s="64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5"/>
      <c r="W60" s="37"/>
    </row>
    <row r="61" spans="1:24" s="83" customFormat="1" ht="18" customHeight="1" x14ac:dyDescent="0.25">
      <c r="A61" s="82"/>
      <c r="B61" s="78" t="s">
        <v>33</v>
      </c>
      <c r="C61" s="43" t="s">
        <v>31</v>
      </c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T61" s="34"/>
      <c r="V61" s="44"/>
      <c r="W61" s="84"/>
    </row>
    <row r="62" spans="1:24" ht="26.25" customHeight="1" x14ac:dyDescent="0.25">
      <c r="A62" s="35"/>
      <c r="C62" s="89" t="s">
        <v>308</v>
      </c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V62" s="44"/>
      <c r="W62" s="37"/>
      <c r="X62" s="83"/>
    </row>
    <row r="63" spans="1:24" s="83" customFormat="1" ht="18" customHeight="1" x14ac:dyDescent="0.25">
      <c r="A63" s="82"/>
      <c r="B63" s="85" t="s">
        <v>34</v>
      </c>
      <c r="C63" s="86" t="s">
        <v>153</v>
      </c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90"/>
      <c r="T63" s="79"/>
      <c r="V63" s="80">
        <f>IF(AND(R63=1,T63&lt;10,T63&gt;0),+(V$47*30%+V50*30%)*T63,0)</f>
        <v>0</v>
      </c>
      <c r="W63" s="84"/>
    </row>
    <row r="64" spans="1:24" ht="13.5" customHeight="1" x14ac:dyDescent="0.25">
      <c r="A64" s="35"/>
      <c r="C64" s="81" t="s">
        <v>254</v>
      </c>
      <c r="V64" s="44"/>
      <c r="W64" s="37"/>
    </row>
    <row r="65" spans="1:25" ht="5.25" customHeight="1" x14ac:dyDescent="0.25">
      <c r="A65" s="35"/>
      <c r="C65" s="43"/>
      <c r="V65" s="44"/>
      <c r="W65" s="37"/>
    </row>
    <row r="66" spans="1:25" s="83" customFormat="1" ht="18" customHeight="1" x14ac:dyDescent="0.25">
      <c r="A66" s="82"/>
      <c r="B66" s="85" t="s">
        <v>35</v>
      </c>
      <c r="C66" s="86" t="s">
        <v>152</v>
      </c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90"/>
      <c r="T66" s="79"/>
      <c r="V66" s="80">
        <f>IF(AND(R66=1,T66&lt;20,T66&gt;9),+(V$47*20%+V50*20%)*T66,0)</f>
        <v>0</v>
      </c>
      <c r="W66" s="84"/>
      <c r="Y66" s="98"/>
    </row>
    <row r="67" spans="1:25" ht="13.5" customHeight="1" x14ac:dyDescent="0.25">
      <c r="A67" s="35"/>
      <c r="C67" s="81" t="s">
        <v>255</v>
      </c>
      <c r="V67" s="44"/>
      <c r="W67" s="37"/>
    </row>
    <row r="68" spans="1:25" ht="5.25" customHeight="1" x14ac:dyDescent="0.25">
      <c r="A68" s="35"/>
      <c r="B68" s="63"/>
      <c r="C68" s="64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5"/>
      <c r="W68" s="37"/>
    </row>
    <row r="69" spans="1:25" ht="18" customHeight="1" thickBot="1" x14ac:dyDescent="0.3">
      <c r="A69" s="35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37"/>
    </row>
    <row r="70" spans="1:25" s="83" customFormat="1" ht="18" customHeight="1" thickBot="1" x14ac:dyDescent="0.3">
      <c r="A70" s="82"/>
      <c r="C70" s="92" t="s">
        <v>66</v>
      </c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177"/>
      <c r="V70" s="97">
        <f>+V47+V50+V58+V63+V66</f>
        <v>0</v>
      </c>
      <c r="W70" s="84"/>
      <c r="Y70" s="98"/>
    </row>
    <row r="71" spans="1:25" ht="5.25" customHeight="1" x14ac:dyDescent="0.25">
      <c r="A71" s="35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37"/>
    </row>
    <row r="72" spans="1:25" ht="6" customHeight="1" x14ac:dyDescent="0.25">
      <c r="A72" s="35"/>
      <c r="B72" s="63"/>
      <c r="C72" s="64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5"/>
      <c r="W72" s="37"/>
    </row>
    <row r="73" spans="1:25" s="100" customFormat="1" ht="16.5" customHeight="1" x14ac:dyDescent="0.2">
      <c r="A73" s="99"/>
      <c r="W73" s="101"/>
    </row>
    <row r="74" spans="1:25" s="100" customFormat="1" ht="16.5" customHeight="1" x14ac:dyDescent="0.2">
      <c r="A74" s="99"/>
      <c r="C74" s="92" t="s">
        <v>61</v>
      </c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102"/>
      <c r="W74" s="101"/>
    </row>
    <row r="75" spans="1:25" s="83" customFormat="1" ht="12.75" customHeight="1" x14ac:dyDescent="0.25">
      <c r="A75" s="103"/>
      <c r="B75" s="104"/>
      <c r="C75" s="104"/>
      <c r="D75" s="105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6"/>
    </row>
    <row r="76" spans="1:25" ht="18.75" x14ac:dyDescent="0.3">
      <c r="A76" s="31"/>
      <c r="B76" s="32" t="s">
        <v>199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3"/>
    </row>
    <row r="77" spans="1:25" x14ac:dyDescent="0.25">
      <c r="A77" s="35"/>
      <c r="B77" s="107" t="s">
        <v>206</v>
      </c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37"/>
    </row>
    <row r="78" spans="1:25" x14ac:dyDescent="0.25">
      <c r="A78" s="35"/>
      <c r="W78" s="37"/>
    </row>
    <row r="79" spans="1:25" x14ac:dyDescent="0.25">
      <c r="A79" s="35"/>
      <c r="B79" s="34" t="s">
        <v>200</v>
      </c>
      <c r="G79" s="108">
        <f>+I27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5" x14ac:dyDescent="0.25">
      <c r="A80" s="35"/>
      <c r="W80" s="37"/>
    </row>
    <row r="81" spans="1:23" x14ac:dyDescent="0.25">
      <c r="A81" s="35"/>
      <c r="B81" s="34" t="s">
        <v>201</v>
      </c>
      <c r="F81" s="34">
        <v>1</v>
      </c>
      <c r="G81" s="108">
        <f>+I13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ht="5.25" customHeight="1" x14ac:dyDescent="0.25">
      <c r="A82" s="35"/>
      <c r="W82" s="37"/>
    </row>
    <row r="83" spans="1:23" x14ac:dyDescent="0.25">
      <c r="A83" s="35"/>
      <c r="F83" s="34">
        <v>2</v>
      </c>
      <c r="G83" s="108">
        <f>+I15</f>
        <v>0</v>
      </c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10"/>
      <c r="W83" s="37"/>
    </row>
    <row r="84" spans="1:23" ht="5.25" customHeight="1" x14ac:dyDescent="0.25">
      <c r="A84" s="35"/>
      <c r="W84" s="37"/>
    </row>
    <row r="85" spans="1:23" x14ac:dyDescent="0.25">
      <c r="A85" s="35"/>
      <c r="F85" s="34">
        <v>3</v>
      </c>
      <c r="G85" s="108">
        <f>I17</f>
        <v>0</v>
      </c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10"/>
      <c r="W85" s="37"/>
    </row>
    <row r="86" spans="1:23" ht="5.25" customHeight="1" x14ac:dyDescent="0.25">
      <c r="A86" s="35"/>
      <c r="W86" s="37"/>
    </row>
    <row r="87" spans="1:23" x14ac:dyDescent="0.25">
      <c r="A87" s="35"/>
      <c r="F87" s="34">
        <v>4</v>
      </c>
      <c r="G87" s="108">
        <f>+I19</f>
        <v>0</v>
      </c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10"/>
      <c r="W87" s="37"/>
    </row>
    <row r="88" spans="1:23" ht="5.25" customHeight="1" x14ac:dyDescent="0.25">
      <c r="A88" s="35"/>
      <c r="W88" s="37"/>
    </row>
    <row r="89" spans="1:23" x14ac:dyDescent="0.25">
      <c r="A89" s="35"/>
      <c r="F89" s="34">
        <v>5</v>
      </c>
      <c r="G89" s="108">
        <f>+I21</f>
        <v>0</v>
      </c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10"/>
      <c r="W89" s="37"/>
    </row>
    <row r="90" spans="1:23" ht="5.25" customHeight="1" x14ac:dyDescent="0.25">
      <c r="A90" s="35"/>
      <c r="W90" s="37"/>
    </row>
    <row r="91" spans="1:23" x14ac:dyDescent="0.25">
      <c r="A91" s="35"/>
      <c r="F91" s="34">
        <v>6</v>
      </c>
      <c r="G91" s="108">
        <f>+I23</f>
        <v>0</v>
      </c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10"/>
      <c r="W91" s="37"/>
    </row>
    <row r="92" spans="1:23" x14ac:dyDescent="0.25">
      <c r="A92" s="35"/>
      <c r="W92" s="37"/>
    </row>
    <row r="93" spans="1:23" x14ac:dyDescent="0.25">
      <c r="A93" s="35"/>
      <c r="B93" s="34" t="s">
        <v>202</v>
      </c>
      <c r="W93" s="37"/>
    </row>
    <row r="94" spans="1:23" ht="5.25" customHeight="1" x14ac:dyDescent="0.25">
      <c r="A94" s="35"/>
      <c r="C94" s="43"/>
      <c r="V94" s="44"/>
      <c r="W94" s="37"/>
    </row>
    <row r="95" spans="1:23" x14ac:dyDescent="0.25">
      <c r="A95" s="35"/>
      <c r="B95" s="34" t="s">
        <v>203</v>
      </c>
      <c r="E95" s="46" t="str">
        <f>+B6</f>
        <v>RG NR</v>
      </c>
      <c r="H95" s="111">
        <f>+E6</f>
        <v>0</v>
      </c>
      <c r="I95" s="109"/>
      <c r="J95" s="109"/>
      <c r="K95" s="109"/>
      <c r="L95" s="110"/>
      <c r="N95" s="46" t="str">
        <f>+B8</f>
        <v>RG GIP/GUP</v>
      </c>
      <c r="Q95" s="111">
        <f>+E8</f>
        <v>0</v>
      </c>
      <c r="R95" s="109"/>
      <c r="S95" s="109"/>
      <c r="T95" s="109"/>
      <c r="U95" s="110"/>
      <c r="W95" s="37"/>
    </row>
    <row r="96" spans="1:23" ht="5.25" customHeight="1" x14ac:dyDescent="0.25">
      <c r="A96" s="35"/>
      <c r="C96" s="43"/>
      <c r="V96" s="44"/>
      <c r="W96" s="37"/>
    </row>
    <row r="97" spans="1:23" x14ac:dyDescent="0.25">
      <c r="A97" s="35"/>
      <c r="E97" s="46" t="str">
        <f>+B10</f>
        <v>RG TRIB</v>
      </c>
      <c r="H97" s="111">
        <f>+E10</f>
        <v>0</v>
      </c>
      <c r="I97" s="109"/>
      <c r="J97" s="109"/>
      <c r="K97" s="109"/>
      <c r="L97" s="110"/>
      <c r="M97" s="46"/>
      <c r="P97" s="159"/>
      <c r="Q97" s="159"/>
      <c r="R97" s="159"/>
      <c r="S97" s="159"/>
      <c r="T97" s="159"/>
      <c r="W97" s="37"/>
    </row>
    <row r="98" spans="1:23" ht="5.25" customHeight="1" x14ac:dyDescent="0.25">
      <c r="A98" s="35"/>
      <c r="C98" s="43"/>
      <c r="V98" s="44"/>
      <c r="W98" s="37"/>
    </row>
    <row r="99" spans="1:23" x14ac:dyDescent="0.25">
      <c r="A99" s="35"/>
      <c r="B99" s="34" t="s">
        <v>204</v>
      </c>
      <c r="K99" s="52"/>
      <c r="L99" s="53"/>
      <c r="M99" s="54"/>
      <c r="O99" s="34" t="s">
        <v>205</v>
      </c>
      <c r="R99" s="52"/>
      <c r="S99" s="53"/>
      <c r="T99" s="53"/>
      <c r="U99" s="53"/>
      <c r="V99" s="54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34" t="s">
        <v>258</v>
      </c>
      <c r="W101" s="37"/>
    </row>
    <row r="102" spans="1:23" ht="5.25" customHeight="1" x14ac:dyDescent="0.25">
      <c r="A102" s="35"/>
      <c r="C102" s="43"/>
      <c r="V102" s="44"/>
      <c r="W102" s="37"/>
    </row>
    <row r="103" spans="1:23" x14ac:dyDescent="0.25">
      <c r="A103" s="35"/>
      <c r="B103" s="34" t="s">
        <v>256</v>
      </c>
      <c r="R103" s="112"/>
      <c r="S103" s="113"/>
      <c r="T103" s="113"/>
      <c r="U103" s="114"/>
      <c r="W103" s="37"/>
    </row>
    <row r="104" spans="1:23" ht="5.25" customHeight="1" x14ac:dyDescent="0.25">
      <c r="A104" s="35"/>
      <c r="C104" s="43"/>
      <c r="V104" s="44"/>
      <c r="W104" s="37"/>
    </row>
    <row r="105" spans="1:23" x14ac:dyDescent="0.25">
      <c r="A105" s="35"/>
      <c r="B105" s="34" t="s">
        <v>257</v>
      </c>
      <c r="R105" s="112"/>
      <c r="S105" s="113"/>
      <c r="T105" s="113"/>
      <c r="U105" s="114"/>
      <c r="W105" s="37"/>
    </row>
    <row r="106" spans="1:23" ht="5.25" customHeight="1" x14ac:dyDescent="0.25">
      <c r="A106" s="35"/>
      <c r="C106" s="43"/>
      <c r="E106" s="115"/>
      <c r="F106" s="115"/>
      <c r="G106" s="115"/>
      <c r="H106" s="115"/>
      <c r="V106" s="44"/>
      <c r="W106" s="37"/>
    </row>
    <row r="107" spans="1:23" x14ac:dyDescent="0.25">
      <c r="A107" s="35"/>
      <c r="B107" s="34" t="s">
        <v>253</v>
      </c>
      <c r="D107" s="47"/>
      <c r="E107" s="48"/>
      <c r="F107" s="48"/>
      <c r="G107" s="49"/>
      <c r="W107" s="37"/>
    </row>
    <row r="108" spans="1:23" x14ac:dyDescent="0.25">
      <c r="A108" s="35"/>
      <c r="W108" s="37"/>
    </row>
    <row r="109" spans="1:23" x14ac:dyDescent="0.25">
      <c r="A109" s="35"/>
      <c r="B109" s="38" t="s">
        <v>99</v>
      </c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</row>
    <row r="110" spans="1:23" x14ac:dyDescent="0.25">
      <c r="A110" s="35"/>
      <c r="W110" s="37"/>
    </row>
    <row r="111" spans="1:23" ht="32.25" customHeight="1" x14ac:dyDescent="0.25">
      <c r="A111" s="35"/>
      <c r="B111" s="86" t="s">
        <v>207</v>
      </c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208</v>
      </c>
      <c r="W113" s="37"/>
    </row>
    <row r="114" spans="1:23" x14ac:dyDescent="0.25">
      <c r="A114" s="35"/>
      <c r="W114" s="37"/>
    </row>
    <row r="115" spans="1:23" x14ac:dyDescent="0.25">
      <c r="A115" s="35"/>
      <c r="B115" s="38" t="s">
        <v>100</v>
      </c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</row>
    <row r="116" spans="1:23" x14ac:dyDescent="0.25">
      <c r="A116" s="35"/>
      <c r="W116" s="37"/>
    </row>
    <row r="117" spans="1:23" x14ac:dyDescent="0.25">
      <c r="A117" s="35"/>
      <c r="B117" s="116" t="s">
        <v>210</v>
      </c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116" t="s">
        <v>211</v>
      </c>
      <c r="G119" s="117">
        <f>+V70</f>
        <v>0</v>
      </c>
      <c r="H119" s="160"/>
      <c r="I119" s="160"/>
      <c r="J119" s="160"/>
      <c r="K119" s="161"/>
      <c r="L119" s="34" t="s">
        <v>215</v>
      </c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116" t="s">
        <v>212</v>
      </c>
      <c r="G121" s="120"/>
      <c r="H121" s="162"/>
      <c r="I121" s="162"/>
      <c r="J121" s="162"/>
      <c r="K121" s="163"/>
      <c r="L121" s="34" t="s">
        <v>214</v>
      </c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116" t="s">
        <v>209</v>
      </c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116" t="s">
        <v>212</v>
      </c>
      <c r="G125" s="117">
        <f>+V74</f>
        <v>0</v>
      </c>
      <c r="H125" s="160"/>
      <c r="I125" s="160"/>
      <c r="J125" s="160"/>
      <c r="K125" s="161"/>
      <c r="L125" s="34" t="s">
        <v>213</v>
      </c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/>
      <c r="W127" s="37"/>
    </row>
    <row r="128" spans="1:23" x14ac:dyDescent="0.25">
      <c r="A128" s="35"/>
      <c r="B128" s="116" t="s">
        <v>216</v>
      </c>
      <c r="D128" s="148"/>
      <c r="E128" s="124"/>
      <c r="F128" s="124"/>
      <c r="G128" s="125"/>
      <c r="W128" s="37"/>
    </row>
    <row r="129" spans="1:23" x14ac:dyDescent="0.25">
      <c r="A129" s="35"/>
      <c r="B129" s="116"/>
      <c r="R129" s="126"/>
      <c r="S129" s="126"/>
      <c r="T129" s="126"/>
      <c r="U129" s="126"/>
      <c r="V129" s="126"/>
      <c r="W129" s="37"/>
    </row>
    <row r="130" spans="1:23" x14ac:dyDescent="0.25">
      <c r="A130" s="35"/>
      <c r="B130" s="116"/>
      <c r="R130" s="127" t="s">
        <v>217</v>
      </c>
      <c r="S130" s="127"/>
      <c r="T130" s="127"/>
      <c r="U130" s="127"/>
      <c r="V130" s="127"/>
      <c r="W130" s="37"/>
    </row>
    <row r="131" spans="1:23" x14ac:dyDescent="0.25">
      <c r="A131" s="35"/>
      <c r="B131" s="116"/>
      <c r="W131" s="37"/>
    </row>
    <row r="132" spans="1:23" ht="5.25" customHeight="1" x14ac:dyDescent="0.25">
      <c r="A132" s="35"/>
      <c r="B132" s="63"/>
      <c r="C132" s="64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5"/>
      <c r="W132" s="37"/>
    </row>
    <row r="133" spans="1:23" x14ac:dyDescent="0.25">
      <c r="A133" s="35"/>
      <c r="B133" s="116"/>
      <c r="W133" s="37"/>
    </row>
    <row r="134" spans="1:23" x14ac:dyDescent="0.25">
      <c r="A134" s="35"/>
      <c r="B134" s="46" t="s">
        <v>218</v>
      </c>
      <c r="C134" s="46"/>
      <c r="D134" s="128" t="s">
        <v>219</v>
      </c>
      <c r="W134" s="37"/>
    </row>
    <row r="135" spans="1:23" x14ac:dyDescent="0.25">
      <c r="A135" s="35"/>
      <c r="D135" s="128" t="s">
        <v>220</v>
      </c>
      <c r="W135" s="37"/>
    </row>
    <row r="136" spans="1:23" x14ac:dyDescent="0.25">
      <c r="A136" s="35"/>
      <c r="D136" s="128" t="s">
        <v>221</v>
      </c>
      <c r="W136" s="37"/>
    </row>
    <row r="137" spans="1:23" x14ac:dyDescent="0.25">
      <c r="A137" s="35"/>
      <c r="D137" s="128" t="s">
        <v>222</v>
      </c>
      <c r="W137" s="37"/>
    </row>
    <row r="138" spans="1:23" x14ac:dyDescent="0.25">
      <c r="A138" s="35"/>
      <c r="D138" s="128" t="s">
        <v>223</v>
      </c>
      <c r="W138" s="37"/>
    </row>
    <row r="139" spans="1:23" x14ac:dyDescent="0.25">
      <c r="A139" s="35"/>
      <c r="D139" s="128"/>
      <c r="W139" s="37"/>
    </row>
    <row r="140" spans="1:23" x14ac:dyDescent="0.25">
      <c r="A140" s="35"/>
      <c r="B140" s="129" t="s">
        <v>50</v>
      </c>
      <c r="T140" s="50"/>
      <c r="U140" s="50"/>
      <c r="V140" s="50"/>
      <c r="W140" s="37"/>
    </row>
    <row r="141" spans="1:23" x14ac:dyDescent="0.25">
      <c r="A141" s="35"/>
      <c r="B141" s="130" t="s">
        <v>48</v>
      </c>
      <c r="G141" s="108">
        <f>+G79</f>
        <v>0</v>
      </c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10"/>
      <c r="W141" s="37"/>
    </row>
    <row r="142" spans="1:23" ht="6" customHeight="1" x14ac:dyDescent="0.25">
      <c r="A142" s="35"/>
      <c r="B142" s="13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V142" s="50"/>
      <c r="W142" s="37"/>
    </row>
    <row r="143" spans="1:23" x14ac:dyDescent="0.25">
      <c r="A143" s="35"/>
      <c r="B143" s="130" t="s">
        <v>47</v>
      </c>
      <c r="G143" s="108">
        <f>+I29</f>
        <v>0</v>
      </c>
      <c r="H143" s="109"/>
      <c r="I143" s="109"/>
      <c r="J143" s="109"/>
      <c r="K143" s="109"/>
      <c r="L143" s="109"/>
      <c r="M143" s="109"/>
      <c r="N143" s="110"/>
      <c r="O143" s="50"/>
      <c r="P143" s="50"/>
      <c r="Q143" s="50"/>
      <c r="R143" s="50"/>
      <c r="S143" s="50"/>
      <c r="V143" s="50"/>
      <c r="W143" s="37"/>
    </row>
    <row r="144" spans="1:23" ht="6" customHeight="1" x14ac:dyDescent="0.25">
      <c r="A144" s="35"/>
      <c r="B144" s="13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V144" s="50"/>
      <c r="W144" s="37"/>
    </row>
    <row r="145" spans="1:23" x14ac:dyDescent="0.25">
      <c r="A145" s="35"/>
      <c r="B145" s="130" t="s">
        <v>51</v>
      </c>
      <c r="G145" s="111">
        <f>I31</f>
        <v>0</v>
      </c>
      <c r="H145" s="109"/>
      <c r="I145" s="109"/>
      <c r="J145" s="109"/>
      <c r="K145" s="109"/>
      <c r="L145" s="109"/>
      <c r="M145" s="109"/>
      <c r="N145" s="110"/>
      <c r="O145" s="50"/>
      <c r="P145" s="50"/>
      <c r="Q145" s="50"/>
      <c r="R145" s="50"/>
      <c r="S145" s="50"/>
      <c r="V145" s="50"/>
      <c r="W145" s="37"/>
    </row>
    <row r="146" spans="1:23" ht="6" customHeight="1" x14ac:dyDescent="0.25">
      <c r="A146" s="35"/>
      <c r="B146" s="13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V146" s="50"/>
      <c r="W146" s="37"/>
    </row>
    <row r="147" spans="1:23" x14ac:dyDescent="0.25">
      <c r="A147" s="35"/>
      <c r="B147" s="130" t="s">
        <v>52</v>
      </c>
      <c r="G147" s="108">
        <f>+I33</f>
        <v>0</v>
      </c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10"/>
      <c r="V147" s="50"/>
      <c r="W147" s="37"/>
    </row>
    <row r="148" spans="1:23" x14ac:dyDescent="0.25">
      <c r="A148" s="35"/>
      <c r="B148" s="130"/>
      <c r="G148" s="59" t="s">
        <v>53</v>
      </c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V148" s="50"/>
      <c r="W148" s="37"/>
    </row>
    <row r="149" spans="1:23" ht="6" customHeight="1" x14ac:dyDescent="0.25">
      <c r="A149" s="35"/>
      <c r="B149" s="13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V149" s="50"/>
      <c r="W149" s="37"/>
    </row>
    <row r="150" spans="1:23" x14ac:dyDescent="0.25">
      <c r="A150" s="35"/>
      <c r="B150" s="130" t="s">
        <v>54</v>
      </c>
      <c r="G150" s="149">
        <f>+I36</f>
        <v>0</v>
      </c>
      <c r="H150" s="132"/>
      <c r="I150" s="132"/>
      <c r="J150" s="133"/>
      <c r="K150" s="50"/>
      <c r="L150" s="149">
        <f>+N36</f>
        <v>0</v>
      </c>
      <c r="M150" s="132"/>
      <c r="N150" s="132"/>
      <c r="O150" s="133"/>
      <c r="P150" s="50"/>
      <c r="Q150" s="50"/>
      <c r="R150" s="50"/>
      <c r="S150" s="50"/>
      <c r="V150" s="50"/>
      <c r="W150" s="37"/>
    </row>
    <row r="151" spans="1:23" ht="6" customHeight="1" x14ac:dyDescent="0.25">
      <c r="A151" s="35"/>
      <c r="B151" s="13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V151" s="50"/>
      <c r="W151" s="37"/>
    </row>
    <row r="152" spans="1:23" x14ac:dyDescent="0.25">
      <c r="A152" s="35"/>
      <c r="B152" s="130" t="s">
        <v>55</v>
      </c>
      <c r="G152" s="108">
        <f>I38</f>
        <v>0</v>
      </c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10"/>
      <c r="V152" s="50"/>
      <c r="W152" s="37"/>
    </row>
    <row r="153" spans="1:23" ht="6" customHeight="1" x14ac:dyDescent="0.25">
      <c r="A153" s="35"/>
      <c r="B153" s="13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V153" s="50"/>
      <c r="W153" s="37"/>
    </row>
    <row r="154" spans="1:23" x14ac:dyDescent="0.25">
      <c r="A154" s="35"/>
      <c r="B154" s="130" t="s">
        <v>56</v>
      </c>
      <c r="G154" s="108">
        <f>+I40</f>
        <v>0</v>
      </c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10"/>
      <c r="V154" s="50"/>
      <c r="W154" s="37"/>
    </row>
    <row r="155" spans="1:23" ht="12.75" customHeight="1" x14ac:dyDescent="0.25">
      <c r="A155" s="134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35"/>
    </row>
    <row r="156" spans="1:23" x14ac:dyDescent="0.25">
      <c r="A156" s="31"/>
      <c r="B156" s="136"/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33"/>
    </row>
    <row r="157" spans="1:23" x14ac:dyDescent="0.25">
      <c r="A157" s="35"/>
      <c r="B157" s="46" t="str">
        <f>+E95</f>
        <v>RG NR</v>
      </c>
      <c r="E157" s="108">
        <f>+H95</f>
        <v>0</v>
      </c>
      <c r="F157" s="109"/>
      <c r="G157" s="109"/>
      <c r="H157" s="109"/>
      <c r="I157" s="110"/>
      <c r="W157" s="37"/>
    </row>
    <row r="158" spans="1:23" ht="5.25" customHeight="1" x14ac:dyDescent="0.25">
      <c r="A158" s="35"/>
      <c r="C158" s="43"/>
      <c r="V158" s="44"/>
      <c r="W158" s="37"/>
    </row>
    <row r="159" spans="1:23" x14ac:dyDescent="0.25">
      <c r="A159" s="35"/>
      <c r="B159" s="46" t="str">
        <f>+N95</f>
        <v>RG GIP/GUP</v>
      </c>
      <c r="E159" s="108">
        <f>+Q95</f>
        <v>0</v>
      </c>
      <c r="F159" s="109"/>
      <c r="G159" s="109"/>
      <c r="H159" s="109"/>
      <c r="I159" s="110"/>
      <c r="W159" s="37"/>
    </row>
    <row r="160" spans="1:23" ht="5.25" customHeight="1" x14ac:dyDescent="0.25">
      <c r="A160" s="35"/>
      <c r="C160" s="43"/>
      <c r="V160" s="44"/>
      <c r="W160" s="37"/>
    </row>
    <row r="161" spans="1:23" x14ac:dyDescent="0.25">
      <c r="A161" s="35"/>
      <c r="B161" s="46" t="str">
        <f>+E97</f>
        <v>RG TRIB</v>
      </c>
      <c r="E161" s="111">
        <f>+H97</f>
        <v>0</v>
      </c>
      <c r="F161" s="109"/>
      <c r="G161" s="109"/>
      <c r="H161" s="109"/>
      <c r="I161" s="110"/>
      <c r="W161" s="37"/>
    </row>
    <row r="162" spans="1:23" x14ac:dyDescent="0.25">
      <c r="A162" s="3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ht="17.25" x14ac:dyDescent="0.3">
      <c r="A164" s="35"/>
      <c r="H164" s="137" t="s">
        <v>224</v>
      </c>
      <c r="J164" s="137"/>
      <c r="K164" s="137"/>
      <c r="L164" s="137"/>
      <c r="M164" s="137"/>
      <c r="N164" s="137"/>
      <c r="O164" s="137"/>
      <c r="P164" s="137"/>
      <c r="Q164" s="108">
        <f>K99</f>
        <v>0</v>
      </c>
      <c r="R164" s="109"/>
      <c r="S164" s="110"/>
      <c r="W164" s="37"/>
    </row>
    <row r="165" spans="1:23" x14ac:dyDescent="0.25">
      <c r="A165" s="35"/>
      <c r="W165" s="37"/>
    </row>
    <row r="166" spans="1:23" x14ac:dyDescent="0.25">
      <c r="A166" s="35"/>
      <c r="B166" s="76" t="s">
        <v>225</v>
      </c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37"/>
    </row>
    <row r="167" spans="1:23" x14ac:dyDescent="0.25">
      <c r="A167" s="35"/>
      <c r="W167" s="37"/>
    </row>
    <row r="168" spans="1:23" x14ac:dyDescent="0.25">
      <c r="A168" s="35"/>
      <c r="B168" s="34" t="s">
        <v>226</v>
      </c>
      <c r="E168" s="108">
        <f>R99</f>
        <v>0</v>
      </c>
      <c r="F168" s="109"/>
      <c r="G168" s="109"/>
      <c r="H168" s="109"/>
      <c r="I168" s="109"/>
      <c r="J168" s="109"/>
      <c r="K168" s="109"/>
      <c r="L168" s="109"/>
      <c r="M168" s="109"/>
      <c r="N168" s="110"/>
      <c r="W168" s="37"/>
    </row>
    <row r="169" spans="1:23" x14ac:dyDescent="0.25">
      <c r="A169" s="35"/>
      <c r="W169" s="37"/>
    </row>
    <row r="170" spans="1:23" x14ac:dyDescent="0.25">
      <c r="A170" s="35"/>
      <c r="B170" s="34" t="s">
        <v>234</v>
      </c>
      <c r="P170" s="108">
        <f>G79</f>
        <v>0</v>
      </c>
      <c r="Q170" s="109"/>
      <c r="R170" s="109"/>
      <c r="S170" s="109"/>
      <c r="T170" s="109"/>
      <c r="U170" s="109"/>
      <c r="V170" s="110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 t="s">
        <v>228</v>
      </c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34">
        <v>1</v>
      </c>
      <c r="C174" s="111">
        <f>+G81</f>
        <v>0</v>
      </c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x14ac:dyDescent="0.25">
      <c r="A176" s="35"/>
      <c r="B176" s="34">
        <v>2</v>
      </c>
      <c r="C176" s="111">
        <f>+G83</f>
        <v>0</v>
      </c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5"/>
      <c r="W176" s="37"/>
    </row>
    <row r="177" spans="1:23" ht="6" customHeight="1" x14ac:dyDescent="0.25">
      <c r="A177" s="35"/>
      <c r="B177" s="13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37"/>
    </row>
    <row r="178" spans="1:23" x14ac:dyDescent="0.25">
      <c r="A178" s="35"/>
      <c r="B178" s="34">
        <v>3</v>
      </c>
      <c r="C178" s="111">
        <f>+G85</f>
        <v>0</v>
      </c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5"/>
      <c r="W178" s="37"/>
    </row>
    <row r="179" spans="1:23" ht="6" customHeight="1" x14ac:dyDescent="0.25">
      <c r="A179" s="35"/>
      <c r="B179" s="13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37"/>
    </row>
    <row r="180" spans="1:23" x14ac:dyDescent="0.25">
      <c r="A180" s="35"/>
      <c r="B180" s="34">
        <v>4</v>
      </c>
      <c r="C180" s="111">
        <f>+G87</f>
        <v>0</v>
      </c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5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>
        <v>5</v>
      </c>
      <c r="C182" s="111">
        <f>+G89</f>
        <v>0</v>
      </c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5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6</v>
      </c>
      <c r="C184" s="111">
        <f>+G91</f>
        <v>0</v>
      </c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5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 t="s">
        <v>229</v>
      </c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116" t="s">
        <v>230</v>
      </c>
      <c r="W188" s="37"/>
    </row>
    <row r="189" spans="1:23" x14ac:dyDescent="0.25">
      <c r="A189" s="35"/>
      <c r="B189" s="116" t="s">
        <v>231</v>
      </c>
      <c r="W189" s="37"/>
    </row>
    <row r="190" spans="1:23" ht="15.6" customHeight="1" x14ac:dyDescent="0.25">
      <c r="A190" s="35"/>
      <c r="B190" s="86" t="s">
        <v>232</v>
      </c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W190" s="37"/>
    </row>
    <row r="191" spans="1:23" x14ac:dyDescent="0.25">
      <c r="A191" s="35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W191" s="37"/>
    </row>
    <row r="192" spans="1:23" x14ac:dyDescent="0.25">
      <c r="A192" s="35"/>
      <c r="B192" s="138"/>
      <c r="W192" s="37"/>
    </row>
    <row r="193" spans="1:23" x14ac:dyDescent="0.25">
      <c r="A193" s="35"/>
      <c r="B193" s="38" t="s">
        <v>240</v>
      </c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7"/>
    </row>
    <row r="194" spans="1:23" x14ac:dyDescent="0.25">
      <c r="A194" s="35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37"/>
    </row>
    <row r="195" spans="1:23" x14ac:dyDescent="0.25">
      <c r="A195" s="35"/>
      <c r="B195" s="138" t="s">
        <v>233</v>
      </c>
      <c r="C195" s="138"/>
      <c r="D195" s="108">
        <f>G79</f>
        <v>0</v>
      </c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10"/>
      <c r="Q195" s="138"/>
      <c r="R195" s="138"/>
      <c r="S195" s="138"/>
      <c r="T195" s="138"/>
      <c r="U195" s="138"/>
      <c r="V195" s="138"/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ht="22.5" customHeight="1" x14ac:dyDescent="0.25">
      <c r="A197" s="35"/>
      <c r="B197" s="34" t="s">
        <v>235</v>
      </c>
      <c r="E197" s="140"/>
      <c r="F197" s="140"/>
      <c r="G197" s="140"/>
      <c r="H197" s="140"/>
      <c r="I197" s="140"/>
      <c r="J197" s="140"/>
      <c r="K197" s="140"/>
      <c r="L197" s="34" t="s">
        <v>236</v>
      </c>
      <c r="W197" s="37"/>
    </row>
    <row r="198" spans="1:23" ht="6" customHeight="1" x14ac:dyDescent="0.25">
      <c r="A198" s="35"/>
      <c r="B198" s="13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37"/>
    </row>
    <row r="199" spans="1:23" ht="22.5" customHeight="1" x14ac:dyDescent="0.25">
      <c r="A199" s="35"/>
      <c r="B199" s="34" t="s">
        <v>237</v>
      </c>
      <c r="F199" s="140"/>
      <c r="G199" s="140"/>
      <c r="H199" s="140"/>
      <c r="I199" s="140"/>
      <c r="J199" s="140"/>
      <c r="K199" s="140"/>
      <c r="L199" s="140"/>
      <c r="M199" s="34" t="s">
        <v>238</v>
      </c>
      <c r="W199" s="37"/>
    </row>
    <row r="200" spans="1:23" ht="6" customHeight="1" x14ac:dyDescent="0.25">
      <c r="A200" s="35"/>
      <c r="B200" s="13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37"/>
    </row>
    <row r="201" spans="1:23" ht="22.5" customHeight="1" x14ac:dyDescent="0.25">
      <c r="A201" s="35"/>
      <c r="B201" s="34" t="s">
        <v>237</v>
      </c>
      <c r="F201" s="140"/>
      <c r="G201" s="140"/>
      <c r="H201" s="140"/>
      <c r="I201" s="140"/>
      <c r="J201" s="140"/>
      <c r="K201" s="140"/>
      <c r="L201" s="140"/>
      <c r="M201" s="34" t="s">
        <v>239</v>
      </c>
      <c r="W201" s="37"/>
    </row>
    <row r="202" spans="1:23" x14ac:dyDescent="0.25">
      <c r="A202" s="35"/>
      <c r="B202" s="138"/>
      <c r="W202" s="37"/>
    </row>
    <row r="203" spans="1:23" x14ac:dyDescent="0.25">
      <c r="A203" s="35"/>
      <c r="B203" s="38" t="s">
        <v>241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</row>
    <row r="204" spans="1:23" x14ac:dyDescent="0.25">
      <c r="A204" s="35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37"/>
    </row>
    <row r="205" spans="1:23" x14ac:dyDescent="0.25">
      <c r="A205" s="35"/>
      <c r="B205" s="34" t="s">
        <v>242</v>
      </c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x14ac:dyDescent="0.25">
      <c r="A207" s="35"/>
      <c r="B207" s="34" t="s">
        <v>227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x14ac:dyDescent="0.25">
      <c r="A209" s="35"/>
      <c r="W209" s="37"/>
    </row>
    <row r="210" spans="1:23" x14ac:dyDescent="0.25">
      <c r="A210" s="35"/>
      <c r="B210" s="34" t="s">
        <v>246</v>
      </c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35"/>
      <c r="B215" s="141" t="s">
        <v>245</v>
      </c>
      <c r="C215" s="141"/>
      <c r="D215" s="141"/>
      <c r="E215" s="141"/>
      <c r="F215" s="141"/>
      <c r="G215" s="141"/>
      <c r="H215" s="141"/>
      <c r="I215" s="141"/>
      <c r="J215" s="141"/>
      <c r="K215" s="141"/>
      <c r="Q215" s="141" t="s">
        <v>243</v>
      </c>
      <c r="R215" s="141"/>
      <c r="S215" s="141"/>
      <c r="T215" s="141"/>
      <c r="U215" s="141"/>
      <c r="V215" s="141"/>
      <c r="W215" s="37"/>
    </row>
    <row r="216" spans="1:23" x14ac:dyDescent="0.25">
      <c r="A216" s="35"/>
      <c r="B216" s="142"/>
      <c r="C216" s="142"/>
      <c r="D216" s="142"/>
      <c r="E216" s="142"/>
      <c r="F216" s="142"/>
      <c r="G216" s="142"/>
      <c r="H216" s="142"/>
      <c r="I216" s="142"/>
      <c r="W216" s="37"/>
    </row>
    <row r="217" spans="1:23" x14ac:dyDescent="0.25">
      <c r="A217" s="35"/>
      <c r="B217" s="142"/>
      <c r="C217" s="142"/>
      <c r="D217" s="142"/>
      <c r="E217" s="142"/>
      <c r="F217" s="142"/>
      <c r="G217" s="142"/>
      <c r="H217" s="142"/>
      <c r="I217" s="142"/>
      <c r="W217" s="37"/>
    </row>
    <row r="218" spans="1:23" x14ac:dyDescent="0.25">
      <c r="A218" s="35"/>
      <c r="B218" s="142" t="s">
        <v>248</v>
      </c>
      <c r="C218" s="142"/>
      <c r="D218" s="142"/>
      <c r="E218" s="142"/>
      <c r="F218" s="142"/>
      <c r="G218" s="142"/>
      <c r="H218" s="142"/>
      <c r="I218" s="142"/>
      <c r="W218" s="37"/>
    </row>
    <row r="219" spans="1:23" x14ac:dyDescent="0.25">
      <c r="A219" s="35"/>
      <c r="B219" s="142"/>
      <c r="C219" s="142"/>
      <c r="D219" s="142"/>
      <c r="E219" s="142"/>
      <c r="F219" s="142"/>
      <c r="G219" s="142"/>
      <c r="H219" s="142"/>
      <c r="I219" s="142"/>
      <c r="W219" s="37"/>
    </row>
    <row r="220" spans="1:23" x14ac:dyDescent="0.25">
      <c r="A220" s="35"/>
      <c r="B220" s="142"/>
      <c r="C220" s="142"/>
      <c r="D220" s="142"/>
      <c r="E220" s="142"/>
      <c r="F220" s="142"/>
      <c r="G220" s="142"/>
      <c r="H220" s="142"/>
      <c r="I220" s="142"/>
      <c r="W220" s="37"/>
    </row>
    <row r="221" spans="1:23" x14ac:dyDescent="0.25">
      <c r="A221" s="35"/>
      <c r="B221" s="142" t="s">
        <v>247</v>
      </c>
      <c r="C221" s="142"/>
      <c r="D221" s="142"/>
      <c r="E221" s="142"/>
      <c r="F221" s="142"/>
      <c r="G221" s="142"/>
      <c r="H221" s="142"/>
      <c r="I221" s="142"/>
      <c r="W221" s="37"/>
    </row>
    <row r="222" spans="1:23" x14ac:dyDescent="0.25">
      <c r="A222" s="35"/>
      <c r="B222" s="142"/>
      <c r="C222" s="142"/>
      <c r="D222" s="142"/>
      <c r="E222" s="142"/>
      <c r="F222" s="142"/>
      <c r="G222" s="142"/>
      <c r="H222" s="142"/>
      <c r="I222" s="142"/>
      <c r="W222" s="37"/>
    </row>
    <row r="223" spans="1:23" x14ac:dyDescent="0.25">
      <c r="A223" s="35"/>
      <c r="B223" s="142"/>
      <c r="C223" s="142"/>
      <c r="D223" s="142"/>
      <c r="E223" s="142"/>
      <c r="F223" s="142"/>
      <c r="G223" s="142"/>
      <c r="H223" s="142"/>
      <c r="I223" s="142"/>
      <c r="W223" s="37"/>
    </row>
    <row r="224" spans="1:23" x14ac:dyDescent="0.25">
      <c r="A224" s="35"/>
      <c r="B224" s="143" t="s">
        <v>244</v>
      </c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W227" s="37"/>
    </row>
    <row r="228" spans="1:23" x14ac:dyDescent="0.25">
      <c r="A228" s="35"/>
      <c r="W228" s="37"/>
    </row>
    <row r="229" spans="1:23" x14ac:dyDescent="0.25">
      <c r="A229" s="134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35"/>
    </row>
  </sheetData>
  <sheetProtection algorithmName="SHA-512" hashValue="YDJtKupyCPOVRtIvnRO9lLIAGEpmPI851IqKJb0Kh8y8gkzNBxC8FZiAsxDH5zpj8kYt4ehV3l4YWPTRwbMGVg==" saltValue="Hhe49KfUFt9luhYhBocI0A==" spinCount="100000" sheet="1" objects="1" scenarios="1"/>
  <mergeCells count="86">
    <mergeCell ref="C66:Q66"/>
    <mergeCell ref="F199:L199"/>
    <mergeCell ref="F201:L201"/>
    <mergeCell ref="B203:V203"/>
    <mergeCell ref="B215:K215"/>
    <mergeCell ref="Q215:V215"/>
    <mergeCell ref="E161:I161"/>
    <mergeCell ref="Q164:S164"/>
    <mergeCell ref="B166:V166"/>
    <mergeCell ref="E168:N168"/>
    <mergeCell ref="P170:V170"/>
    <mergeCell ref="G121:K121"/>
    <mergeCell ref="G125:K125"/>
    <mergeCell ref="D128:G128"/>
    <mergeCell ref="R130:V130"/>
    <mergeCell ref="G141:S141"/>
    <mergeCell ref="B190:U191"/>
    <mergeCell ref="B193:V193"/>
    <mergeCell ref="D195:P195"/>
    <mergeCell ref="E197:K197"/>
    <mergeCell ref="C174:P174"/>
    <mergeCell ref="C176:P176"/>
    <mergeCell ref="C178:P178"/>
    <mergeCell ref="C180:P180"/>
    <mergeCell ref="C182:P182"/>
    <mergeCell ref="C184:P184"/>
    <mergeCell ref="G152:S152"/>
    <mergeCell ref="E157:I157"/>
    <mergeCell ref="G154:S154"/>
    <mergeCell ref="B156:V156"/>
    <mergeCell ref="E159:I159"/>
    <mergeCell ref="G143:N143"/>
    <mergeCell ref="G145:N145"/>
    <mergeCell ref="G147:S147"/>
    <mergeCell ref="G150:J150"/>
    <mergeCell ref="L150:O150"/>
    <mergeCell ref="B109:V109"/>
    <mergeCell ref="G119:K119"/>
    <mergeCell ref="D107:G107"/>
    <mergeCell ref="B111:V111"/>
    <mergeCell ref="B115:V115"/>
    <mergeCell ref="R105:U105"/>
    <mergeCell ref="G85:T85"/>
    <mergeCell ref="G87:T87"/>
    <mergeCell ref="G89:T89"/>
    <mergeCell ref="G91:T91"/>
    <mergeCell ref="Q95:U95"/>
    <mergeCell ref="H95:L95"/>
    <mergeCell ref="R103:U103"/>
    <mergeCell ref="H97:L97"/>
    <mergeCell ref="P97:T97"/>
    <mergeCell ref="K99:M99"/>
    <mergeCell ref="R99:V99"/>
    <mergeCell ref="B76:V76"/>
    <mergeCell ref="B77:V77"/>
    <mergeCell ref="G79:T79"/>
    <mergeCell ref="G81:T81"/>
    <mergeCell ref="G83:T83"/>
    <mergeCell ref="I27:V27"/>
    <mergeCell ref="B1:V1"/>
    <mergeCell ref="B2:V2"/>
    <mergeCell ref="E6:I6"/>
    <mergeCell ref="E8:I8"/>
    <mergeCell ref="I13:V13"/>
    <mergeCell ref="I15:V15"/>
    <mergeCell ref="I17:V17"/>
    <mergeCell ref="I19:V19"/>
    <mergeCell ref="I21:V21"/>
    <mergeCell ref="I23:V23"/>
    <mergeCell ref="E10:I10"/>
    <mergeCell ref="C70:U70"/>
    <mergeCell ref="C74:U74"/>
    <mergeCell ref="I38:V38"/>
    <mergeCell ref="I29:P29"/>
    <mergeCell ref="I31:P31"/>
    <mergeCell ref="I33:V33"/>
    <mergeCell ref="I36:L36"/>
    <mergeCell ref="N36:Q36"/>
    <mergeCell ref="I40:V40"/>
    <mergeCell ref="C44:U44"/>
    <mergeCell ref="B54:V54"/>
    <mergeCell ref="C45:R45"/>
    <mergeCell ref="C47:Q47"/>
    <mergeCell ref="C49:Q50"/>
    <mergeCell ref="C62:T62"/>
    <mergeCell ref="C63:Q63"/>
  </mergeCells>
  <dataValidations count="7">
    <dataValidation type="whole" allowBlank="1" showInputMessage="1" showErrorMessage="1" error="attenzione: inserito un numero diverso da 0 o 1" prompt="Inserire 1 in presenza di parte civile" sqref="T58" xr:uid="{8861FDE3-81FE-402D-8DBC-B3C2ECAD258B}">
      <formula1>0</formula1>
      <formula2>1</formula2>
    </dataValidation>
    <dataValidation type="whole" allowBlank="1" showInputMessage="1" showErrorMessage="1" error=" ATTENZIONE: già scelta la seconda opzione o inserito un valore diverso da 0 o 1" prompt="Si può inserire 1 solo se non è stato già inserito per la seconda opzione" sqref="T47" xr:uid="{00000000-0002-0000-1D00-000001000000}">
      <formula1>0</formula1>
      <formula2>IF(OR(T50=1),0,1)</formula2>
    </dataValidation>
    <dataValidation type="whole" allowBlank="1" showInputMessage="1" showErrorMessage="1" error=" ATTENZIONE: già scelta la prima opzione o inserito un valore diverso da 0 o 1" prompt="Si può inserire 1 solo se non è stato già inserito per la prima opzione" sqref="T50" xr:uid="{00000000-0002-0000-1D00-000002000000}">
      <formula1>0</formula1>
      <formula2>IF(OR(T47=1),0,1)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63" xr:uid="{537569E3-8A08-4428-949C-5155B59CD6A9}">
      <formula1>0</formula1>
      <formula2>IF(R63=1,9,0)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66" xr:uid="{861986F0-7C1D-43B6-B627-8B0EAC7A743D}">
      <formula1>10</formula1>
      <formula2>IF(R66=1,19,10)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63" xr:uid="{83FF4226-E919-426E-BA7C-1335BAEBDDD2}">
      <formula1>0</formula1>
      <formula2>IF(OR(R66=1),0,1)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R66" xr:uid="{54BD012B-28E4-4B6A-B816-64632083D14F}">
      <formula1>0</formula1>
      <formula2>IF(OR(R63=1),0,1)</formula2>
    </dataValidation>
  </dataValidations>
  <hyperlinks>
    <hyperlink ref="V5" location="'ELENCO TABELLE'!A1" display="Torna all'Elenco Tabelle" xr:uid="{00000000-0004-0000-1D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75" max="16383" man="1"/>
    <brk id="155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3260" r:id="rId4">
          <objectPr defaultSize="0" autoPict="0" r:id="rId5">
            <anchor moveWithCells="1" sizeWithCells="1">
              <from>
                <xdr:col>12</xdr:col>
                <xdr:colOff>57150</xdr:colOff>
                <xdr:row>155</xdr:row>
                <xdr:rowOff>180975</xdr:rowOff>
              </from>
              <to>
                <xdr:col>14</xdr:col>
                <xdr:colOff>85725</xdr:colOff>
                <xdr:row>160</xdr:row>
                <xdr:rowOff>123825</xdr:rowOff>
              </to>
            </anchor>
          </objectPr>
        </oleObject>
      </mc:Choice>
      <mc:Fallback>
        <oleObject progId="Word.Picture.8" shapeId="53260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W215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customHeight="1" x14ac:dyDescent="0.3">
      <c r="A1" s="31"/>
      <c r="B1" s="32" t="s">
        <v>194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ht="15.75" customHeight="1" x14ac:dyDescent="0.25">
      <c r="A2" s="35"/>
      <c r="B2" s="36" t="s">
        <v>296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37.5" customHeight="1" x14ac:dyDescent="0.25">
      <c r="A3" s="35"/>
      <c r="B3" s="144" t="s">
        <v>306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ht="15.75" customHeight="1" x14ac:dyDescent="0.25">
      <c r="A6" s="35"/>
      <c r="V6" s="45" t="s">
        <v>45</v>
      </c>
      <c r="W6" s="37"/>
    </row>
    <row r="7" spans="1:23" ht="15.75" customHeight="1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15.75" customHeight="1" x14ac:dyDescent="0.25">
      <c r="A9" s="35"/>
      <c r="B9" s="46" t="s">
        <v>193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ht="15.75" customHeight="1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ht="15.75" customHeight="1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ht="15.75" customHeight="1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ht="15.75" customHeight="1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ht="15.75" customHeight="1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ht="15.75" customHeight="1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ht="15.75" customHeight="1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ht="15.75" customHeight="1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15.75" customHeight="1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ht="15.75" customHeight="1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ht="15.75" customHeight="1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ht="15.75" customHeight="1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ht="15.75" customHeight="1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ht="15.75" customHeight="1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15.75" customHeight="1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ht="15.75" customHeight="1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ht="15.75" customHeight="1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customHeight="1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426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187" t="s">
        <v>302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192"/>
      <c r="V46" s="71"/>
      <c r="W46" s="37"/>
    </row>
    <row r="47" spans="1:23" ht="16.5" customHeight="1" x14ac:dyDescent="0.25">
      <c r="A47" s="35"/>
      <c r="C47" s="187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192"/>
      <c r="V47" s="71"/>
      <c r="W47" s="37"/>
    </row>
    <row r="48" spans="1:23" ht="16.5" customHeight="1" x14ac:dyDescent="0.25">
      <c r="A48" s="35"/>
      <c r="C48" s="187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192"/>
      <c r="V48" s="71"/>
      <c r="W48" s="37"/>
    </row>
    <row r="49" spans="1:23" ht="16.5" customHeight="1" x14ac:dyDescent="0.25">
      <c r="A49" s="35"/>
      <c r="C49" s="187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192"/>
      <c r="V49" s="193"/>
      <c r="W49" s="37"/>
    </row>
    <row r="50" spans="1:23" ht="13.5" customHeight="1" x14ac:dyDescent="0.25">
      <c r="A50" s="35"/>
      <c r="C50" s="194" t="s">
        <v>281</v>
      </c>
      <c r="V50" s="71"/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87" t="s">
        <v>58</v>
      </c>
      <c r="D52" s="86"/>
      <c r="E52" s="86"/>
      <c r="F52" s="86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9"/>
      <c r="T52" s="79"/>
      <c r="V52" s="80">
        <f>IF(T52=1,0,709)</f>
        <v>709</v>
      </c>
      <c r="W52" s="37"/>
    </row>
    <row r="53" spans="1:23" ht="13.5" customHeight="1" x14ac:dyDescent="0.25">
      <c r="A53" s="35"/>
      <c r="C53" s="194" t="s">
        <v>301</v>
      </c>
      <c r="V53" s="71"/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69" t="s">
        <v>27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1">
        <f>+V44+V49+V52</f>
        <v>1135</v>
      </c>
      <c r="W55" s="37"/>
    </row>
    <row r="56" spans="1:23" ht="5.25" customHeight="1" x14ac:dyDescent="0.25">
      <c r="A56" s="35"/>
      <c r="C56" s="72"/>
      <c r="V56" s="71"/>
      <c r="W56" s="37"/>
    </row>
    <row r="57" spans="1:23" ht="16.5" customHeight="1" x14ac:dyDescent="0.25">
      <c r="A57" s="35"/>
      <c r="C57" s="69" t="s">
        <v>26</v>
      </c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1">
        <f>+V55/3</f>
        <v>378.33333333333331</v>
      </c>
      <c r="W57" s="37"/>
    </row>
    <row r="58" spans="1:23" ht="5.25" customHeight="1" thickBot="1" x14ac:dyDescent="0.3">
      <c r="A58" s="35"/>
      <c r="C58" s="72"/>
      <c r="V58" s="71"/>
      <c r="W58" s="37"/>
    </row>
    <row r="59" spans="1:23" ht="18" customHeight="1" thickBot="1" x14ac:dyDescent="0.3">
      <c r="A59" s="35"/>
      <c r="C59" s="195" t="s">
        <v>66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97">
        <f>+V55-V57</f>
        <v>756.66666666666674</v>
      </c>
      <c r="W59" s="37"/>
    </row>
    <row r="60" spans="1:23" ht="18" customHeight="1" x14ac:dyDescent="0.25">
      <c r="A60" s="35"/>
      <c r="C60" s="198" t="s">
        <v>309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200"/>
      <c r="W60" s="37"/>
    </row>
    <row r="61" spans="1:23" x14ac:dyDescent="0.25">
      <c r="A61" s="35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100" customFormat="1" ht="6" customHeight="1" x14ac:dyDescent="0.2">
      <c r="A63" s="99"/>
      <c r="W63" s="101"/>
    </row>
    <row r="64" spans="1:23" s="100" customFormat="1" ht="16.5" customHeight="1" x14ac:dyDescent="0.2">
      <c r="A64" s="99"/>
      <c r="C64" s="92" t="s">
        <v>61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102"/>
      <c r="W64" s="101"/>
    </row>
    <row r="65" spans="1:23" s="83" customFormat="1" ht="12.75" customHeight="1" x14ac:dyDescent="0.25">
      <c r="A65" s="103"/>
      <c r="B65" s="104"/>
      <c r="C65" s="104"/>
      <c r="D65" s="105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6"/>
    </row>
    <row r="66" spans="1:23" ht="18.75" x14ac:dyDescent="0.3">
      <c r="A66" s="31"/>
      <c r="B66" s="32" t="s">
        <v>199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</row>
    <row r="67" spans="1:23" x14ac:dyDescent="0.25">
      <c r="A67" s="35"/>
      <c r="B67" s="107" t="s">
        <v>206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37"/>
    </row>
    <row r="68" spans="1:23" x14ac:dyDescent="0.25">
      <c r="A68" s="35"/>
      <c r="W68" s="37"/>
    </row>
    <row r="69" spans="1:23" x14ac:dyDescent="0.25">
      <c r="A69" s="35"/>
      <c r="B69" s="34" t="s">
        <v>200</v>
      </c>
      <c r="G69" s="108">
        <f>+I26</f>
        <v>0</v>
      </c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10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201</v>
      </c>
      <c r="F71" s="34">
        <v>1</v>
      </c>
      <c r="G71" s="108">
        <f>+I12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ht="5.25" customHeight="1" x14ac:dyDescent="0.25">
      <c r="A72" s="35"/>
      <c r="W72" s="37"/>
    </row>
    <row r="73" spans="1:23" x14ac:dyDescent="0.25">
      <c r="A73" s="35"/>
      <c r="F73" s="34">
        <v>2</v>
      </c>
      <c r="G73" s="108">
        <f>+I14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3</v>
      </c>
      <c r="G75" s="108">
        <f>I16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4</v>
      </c>
      <c r="G77" s="108">
        <f>+I18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5</v>
      </c>
      <c r="G79" s="108">
        <f>+I20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6</v>
      </c>
      <c r="G81" s="108">
        <f>+I22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x14ac:dyDescent="0.25">
      <c r="A82" s="35"/>
      <c r="W82" s="37"/>
    </row>
    <row r="83" spans="1:23" x14ac:dyDescent="0.25">
      <c r="A83" s="35"/>
      <c r="B83" s="34" t="s">
        <v>202</v>
      </c>
      <c r="W83" s="37"/>
    </row>
    <row r="84" spans="1:23" ht="5.25" customHeight="1" x14ac:dyDescent="0.25">
      <c r="A84" s="35"/>
      <c r="C84" s="43"/>
      <c r="V84" s="44"/>
      <c r="W84" s="37"/>
    </row>
    <row r="85" spans="1:23" x14ac:dyDescent="0.25">
      <c r="A85" s="35"/>
      <c r="B85" s="34" t="s">
        <v>203</v>
      </c>
      <c r="E85" s="46" t="str">
        <f>+B7</f>
        <v>RG NR</v>
      </c>
      <c r="H85" s="111">
        <f>+E7</f>
        <v>0</v>
      </c>
      <c r="I85" s="109"/>
      <c r="J85" s="109"/>
      <c r="K85" s="109"/>
      <c r="L85" s="110"/>
      <c r="N85" s="46" t="str">
        <f>+B9</f>
        <v>SIGE</v>
      </c>
      <c r="Q85" s="111">
        <f>+E9</f>
        <v>0</v>
      </c>
      <c r="R85" s="109"/>
      <c r="S85" s="109"/>
      <c r="T85" s="109"/>
      <c r="U85" s="110"/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204</v>
      </c>
      <c r="K87" s="52"/>
      <c r="L87" s="53"/>
      <c r="M87" s="54"/>
      <c r="O87" s="34" t="s">
        <v>205</v>
      </c>
      <c r="R87" s="52"/>
      <c r="S87" s="53"/>
      <c r="T87" s="53"/>
      <c r="U87" s="53"/>
      <c r="V87" s="54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258</v>
      </c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256</v>
      </c>
      <c r="R91" s="112"/>
      <c r="S91" s="113"/>
      <c r="T91" s="113"/>
      <c r="U91" s="114"/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257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E94" s="115"/>
      <c r="F94" s="115"/>
      <c r="G94" s="115"/>
      <c r="H94" s="115"/>
      <c r="V94" s="44"/>
      <c r="W94" s="37"/>
    </row>
    <row r="95" spans="1:23" x14ac:dyDescent="0.25">
      <c r="A95" s="35"/>
      <c r="B95" s="34" t="s">
        <v>253</v>
      </c>
      <c r="D95" s="47"/>
      <c r="E95" s="48"/>
      <c r="F95" s="48"/>
      <c r="G95" s="49"/>
      <c r="W95" s="37"/>
    </row>
    <row r="96" spans="1:23" x14ac:dyDescent="0.25">
      <c r="A96" s="35"/>
      <c r="W96" s="37"/>
    </row>
    <row r="97" spans="1:23" x14ac:dyDescent="0.25">
      <c r="A97" s="35"/>
      <c r="B97" s="38" t="s">
        <v>99</v>
      </c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</row>
    <row r="98" spans="1:23" x14ac:dyDescent="0.25">
      <c r="A98" s="35"/>
      <c r="W98" s="37"/>
    </row>
    <row r="99" spans="1:23" ht="32.25" customHeight="1" x14ac:dyDescent="0.25">
      <c r="A99" s="35"/>
      <c r="B99" s="86" t="s">
        <v>207</v>
      </c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116" t="s">
        <v>208</v>
      </c>
      <c r="W101" s="37"/>
    </row>
    <row r="102" spans="1:23" x14ac:dyDescent="0.25">
      <c r="A102" s="35"/>
      <c r="W102" s="37"/>
    </row>
    <row r="103" spans="1:23" x14ac:dyDescent="0.25">
      <c r="A103" s="35"/>
      <c r="B103" s="38" t="s">
        <v>100</v>
      </c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</row>
    <row r="104" spans="1:23" x14ac:dyDescent="0.25">
      <c r="A104" s="35"/>
      <c r="W104" s="37"/>
    </row>
    <row r="105" spans="1:23" x14ac:dyDescent="0.25">
      <c r="A105" s="35"/>
      <c r="B105" s="116" t="s">
        <v>210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116" t="s">
        <v>211</v>
      </c>
      <c r="G107" s="117">
        <f>+V59</f>
        <v>756.66666666666674</v>
      </c>
      <c r="H107" s="160"/>
      <c r="I107" s="160"/>
      <c r="J107" s="160"/>
      <c r="K107" s="161"/>
      <c r="L107" s="34" t="s">
        <v>215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212</v>
      </c>
      <c r="G109" s="120"/>
      <c r="H109" s="162"/>
      <c r="I109" s="162"/>
      <c r="J109" s="162"/>
      <c r="K109" s="163"/>
      <c r="L109" s="34" t="s">
        <v>214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209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212</v>
      </c>
      <c r="G113" s="117">
        <f>+V64</f>
        <v>0</v>
      </c>
      <c r="H113" s="160"/>
      <c r="I113" s="160"/>
      <c r="J113" s="160"/>
      <c r="K113" s="161"/>
      <c r="L113" s="34" t="s">
        <v>213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/>
      <c r="W115" s="37"/>
    </row>
    <row r="116" spans="1:23" x14ac:dyDescent="0.25">
      <c r="A116" s="35"/>
      <c r="B116" s="116" t="s">
        <v>216</v>
      </c>
      <c r="D116" s="148"/>
      <c r="E116" s="124"/>
      <c r="F116" s="124"/>
      <c r="G116" s="125"/>
      <c r="W116" s="37"/>
    </row>
    <row r="117" spans="1:23" x14ac:dyDescent="0.25">
      <c r="A117" s="35"/>
      <c r="B117" s="116"/>
      <c r="R117" s="126"/>
      <c r="S117" s="126"/>
      <c r="T117" s="126"/>
      <c r="U117" s="126"/>
      <c r="V117" s="126"/>
      <c r="W117" s="37"/>
    </row>
    <row r="118" spans="1:23" x14ac:dyDescent="0.25">
      <c r="A118" s="35"/>
      <c r="B118" s="116"/>
      <c r="R118" s="127" t="s">
        <v>217</v>
      </c>
      <c r="S118" s="127"/>
      <c r="T118" s="127"/>
      <c r="U118" s="127"/>
      <c r="V118" s="127"/>
      <c r="W118" s="37"/>
    </row>
    <row r="119" spans="1:23" x14ac:dyDescent="0.25">
      <c r="A119" s="35"/>
      <c r="B119" s="116"/>
      <c r="W119" s="37"/>
    </row>
    <row r="120" spans="1:23" ht="5.25" customHeight="1" x14ac:dyDescent="0.25">
      <c r="A120" s="35"/>
      <c r="B120" s="63"/>
      <c r="C120" s="64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5"/>
      <c r="W120" s="37"/>
    </row>
    <row r="121" spans="1:23" x14ac:dyDescent="0.25">
      <c r="A121" s="35"/>
      <c r="B121" s="116"/>
      <c r="W121" s="37"/>
    </row>
    <row r="122" spans="1:23" x14ac:dyDescent="0.25">
      <c r="A122" s="35"/>
      <c r="B122" s="46" t="s">
        <v>218</v>
      </c>
      <c r="C122" s="46"/>
      <c r="D122" s="128" t="s">
        <v>219</v>
      </c>
      <c r="W122" s="37"/>
    </row>
    <row r="123" spans="1:23" x14ac:dyDescent="0.25">
      <c r="A123" s="35"/>
      <c r="D123" s="128" t="s">
        <v>220</v>
      </c>
      <c r="W123" s="37"/>
    </row>
    <row r="124" spans="1:23" x14ac:dyDescent="0.25">
      <c r="A124" s="35"/>
      <c r="D124" s="128" t="s">
        <v>221</v>
      </c>
      <c r="W124" s="37"/>
    </row>
    <row r="125" spans="1:23" x14ac:dyDescent="0.25">
      <c r="A125" s="35"/>
      <c r="D125" s="128" t="s">
        <v>222</v>
      </c>
      <c r="W125" s="37"/>
    </row>
    <row r="126" spans="1:23" x14ac:dyDescent="0.25">
      <c r="A126" s="35"/>
      <c r="D126" s="128" t="s">
        <v>223</v>
      </c>
      <c r="W126" s="37"/>
    </row>
    <row r="127" spans="1:23" x14ac:dyDescent="0.25">
      <c r="A127" s="35"/>
      <c r="D127" s="128"/>
      <c r="W127" s="37"/>
    </row>
    <row r="128" spans="1:23" x14ac:dyDescent="0.25">
      <c r="A128" s="35"/>
      <c r="B128" s="129" t="s">
        <v>50</v>
      </c>
      <c r="T128" s="50"/>
      <c r="U128" s="50"/>
      <c r="V128" s="50"/>
      <c r="W128" s="37"/>
    </row>
    <row r="129" spans="1:23" x14ac:dyDescent="0.25">
      <c r="A129" s="35"/>
      <c r="B129" s="130" t="s">
        <v>48</v>
      </c>
      <c r="G129" s="108">
        <f>+G69</f>
        <v>0</v>
      </c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10"/>
      <c r="W129" s="37"/>
    </row>
    <row r="130" spans="1:23" ht="6" customHeight="1" x14ac:dyDescent="0.25">
      <c r="A130" s="35"/>
      <c r="B130" s="13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V130" s="50"/>
      <c r="W130" s="37"/>
    </row>
    <row r="131" spans="1:23" x14ac:dyDescent="0.25">
      <c r="A131" s="35"/>
      <c r="B131" s="130" t="s">
        <v>47</v>
      </c>
      <c r="G131" s="108">
        <f>+I28</f>
        <v>0</v>
      </c>
      <c r="H131" s="109"/>
      <c r="I131" s="109"/>
      <c r="J131" s="109"/>
      <c r="K131" s="109"/>
      <c r="L131" s="109"/>
      <c r="M131" s="109"/>
      <c r="N131" s="110"/>
      <c r="O131" s="50"/>
      <c r="P131" s="50"/>
      <c r="Q131" s="50"/>
      <c r="R131" s="50"/>
      <c r="S131" s="50"/>
      <c r="V131" s="5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51</v>
      </c>
      <c r="G133" s="111">
        <f>+I30</f>
        <v>0</v>
      </c>
      <c r="H133" s="164"/>
      <c r="I133" s="164"/>
      <c r="J133" s="164"/>
      <c r="K133" s="164"/>
      <c r="L133" s="164"/>
      <c r="M133" s="164"/>
      <c r="N133" s="165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52</v>
      </c>
      <c r="G135" s="108">
        <f>+I32</f>
        <v>0</v>
      </c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10"/>
      <c r="V135" s="50"/>
      <c r="W135" s="37"/>
    </row>
    <row r="136" spans="1:23" x14ac:dyDescent="0.25">
      <c r="A136" s="35"/>
      <c r="B136" s="130"/>
      <c r="G136" s="59" t="s">
        <v>53</v>
      </c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54</v>
      </c>
      <c r="G138" s="149">
        <f>+I35</f>
        <v>0</v>
      </c>
      <c r="H138" s="201"/>
      <c r="I138" s="201"/>
      <c r="J138" s="202"/>
      <c r="K138" s="50"/>
      <c r="L138" s="149">
        <f>+N35</f>
        <v>0</v>
      </c>
      <c r="M138" s="201"/>
      <c r="N138" s="201"/>
      <c r="O138" s="202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55</v>
      </c>
      <c r="G140" s="108">
        <f>I37</f>
        <v>0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1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56</v>
      </c>
      <c r="G142" s="108">
        <f>+I39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12.75" customHeight="1" x14ac:dyDescent="0.25">
      <c r="A143" s="134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35"/>
    </row>
    <row r="144" spans="1:23" x14ac:dyDescent="0.25">
      <c r="A144" s="31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33"/>
    </row>
    <row r="145" spans="1:23" x14ac:dyDescent="0.25">
      <c r="A145" s="35"/>
      <c r="B145" s="46" t="str">
        <f>+E85</f>
        <v>RG NR</v>
      </c>
      <c r="E145" s="108">
        <f>+H85</f>
        <v>0</v>
      </c>
      <c r="F145" s="109"/>
      <c r="G145" s="109"/>
      <c r="H145" s="109"/>
      <c r="I145" s="110"/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46" t="str">
        <f>+N85</f>
        <v>SIGE</v>
      </c>
      <c r="E147" s="108">
        <f>+Q85</f>
        <v>0</v>
      </c>
      <c r="F147" s="109"/>
      <c r="G147" s="109"/>
      <c r="H147" s="109"/>
      <c r="I147" s="110"/>
      <c r="W147" s="37"/>
    </row>
    <row r="148" spans="1:23" x14ac:dyDescent="0.25">
      <c r="A148" s="35"/>
      <c r="W148" s="37"/>
    </row>
    <row r="149" spans="1:23" ht="6" customHeight="1" x14ac:dyDescent="0.25">
      <c r="A149" s="35"/>
      <c r="B149" s="13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37"/>
    </row>
    <row r="150" spans="1:23" ht="17.25" x14ac:dyDescent="0.3">
      <c r="A150" s="35"/>
      <c r="H150" s="137" t="s">
        <v>224</v>
      </c>
      <c r="J150" s="137"/>
      <c r="K150" s="137"/>
      <c r="L150" s="137"/>
      <c r="M150" s="137"/>
      <c r="N150" s="137"/>
      <c r="O150" s="137"/>
      <c r="P150" s="137"/>
      <c r="Q150" s="108">
        <f>K87</f>
        <v>0</v>
      </c>
      <c r="R150" s="109"/>
      <c r="S150" s="110"/>
      <c r="W150" s="37"/>
    </row>
    <row r="151" spans="1:23" x14ac:dyDescent="0.25">
      <c r="A151" s="35"/>
      <c r="W151" s="37"/>
    </row>
    <row r="152" spans="1:23" x14ac:dyDescent="0.25">
      <c r="A152" s="35"/>
      <c r="B152" s="76" t="s">
        <v>225</v>
      </c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37"/>
    </row>
    <row r="153" spans="1:23" x14ac:dyDescent="0.25">
      <c r="A153" s="35"/>
      <c r="W153" s="37"/>
    </row>
    <row r="154" spans="1:23" x14ac:dyDescent="0.25">
      <c r="A154" s="35"/>
      <c r="B154" s="34" t="s">
        <v>226</v>
      </c>
      <c r="E154" s="108">
        <f>R87</f>
        <v>0</v>
      </c>
      <c r="F154" s="109"/>
      <c r="G154" s="109"/>
      <c r="H154" s="109"/>
      <c r="I154" s="109"/>
      <c r="J154" s="109"/>
      <c r="K154" s="109"/>
      <c r="L154" s="109"/>
      <c r="M154" s="109"/>
      <c r="N154" s="110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234</v>
      </c>
      <c r="P156" s="108">
        <f>G69</f>
        <v>0</v>
      </c>
      <c r="Q156" s="109"/>
      <c r="R156" s="109"/>
      <c r="S156" s="109"/>
      <c r="T156" s="109"/>
      <c r="U156" s="109"/>
      <c r="V156" s="110"/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x14ac:dyDescent="0.25">
      <c r="A158" s="35"/>
      <c r="B158" s="34" t="s">
        <v>228</v>
      </c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>
        <v>1</v>
      </c>
      <c r="C160" s="111">
        <f>+G71</f>
        <v>0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5"/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2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3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4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5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6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 t="s">
        <v>229</v>
      </c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116" t="s">
        <v>230</v>
      </c>
      <c r="W174" s="37"/>
    </row>
    <row r="175" spans="1:23" x14ac:dyDescent="0.25">
      <c r="A175" s="35"/>
      <c r="B175" s="116" t="s">
        <v>231</v>
      </c>
      <c r="W175" s="37"/>
    </row>
    <row r="176" spans="1:23" ht="15.6" customHeight="1" x14ac:dyDescent="0.25">
      <c r="A176" s="35"/>
      <c r="B176" s="86" t="s">
        <v>232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W176" s="37"/>
    </row>
    <row r="177" spans="1:23" x14ac:dyDescent="0.25">
      <c r="A177" s="35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W177" s="37"/>
    </row>
    <row r="178" spans="1:23" x14ac:dyDescent="0.25">
      <c r="A178" s="35"/>
      <c r="B178" s="138"/>
      <c r="W178" s="37"/>
    </row>
    <row r="179" spans="1:23" x14ac:dyDescent="0.25">
      <c r="A179" s="35"/>
      <c r="B179" s="38" t="s">
        <v>240</v>
      </c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</row>
    <row r="180" spans="1:23" x14ac:dyDescent="0.25">
      <c r="A180" s="35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37"/>
    </row>
    <row r="181" spans="1:23" x14ac:dyDescent="0.25">
      <c r="A181" s="35"/>
      <c r="B181" s="138" t="s">
        <v>233</v>
      </c>
      <c r="C181" s="138"/>
      <c r="D181" s="108">
        <f>G69</f>
        <v>0</v>
      </c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10"/>
      <c r="Q181" s="138"/>
      <c r="R181" s="138"/>
      <c r="S181" s="138"/>
      <c r="T181" s="138"/>
      <c r="U181" s="138"/>
      <c r="V181" s="138"/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ht="22.5" customHeight="1" x14ac:dyDescent="0.25">
      <c r="A183" s="35"/>
      <c r="B183" s="34" t="s">
        <v>235</v>
      </c>
      <c r="E183" s="140"/>
      <c r="F183" s="140"/>
      <c r="G183" s="140"/>
      <c r="H183" s="140"/>
      <c r="I183" s="140"/>
      <c r="J183" s="140"/>
      <c r="K183" s="140"/>
      <c r="L183" s="34" t="s">
        <v>236</v>
      </c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237</v>
      </c>
      <c r="F185" s="140"/>
      <c r="G185" s="140"/>
      <c r="H185" s="140"/>
      <c r="I185" s="140"/>
      <c r="J185" s="140"/>
      <c r="K185" s="140"/>
      <c r="L185" s="140"/>
      <c r="M185" s="34" t="s">
        <v>238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239</v>
      </c>
      <c r="W187" s="37"/>
    </row>
    <row r="188" spans="1:23" x14ac:dyDescent="0.25">
      <c r="A188" s="35"/>
      <c r="B188" s="138"/>
      <c r="W188" s="37"/>
    </row>
    <row r="189" spans="1:23" x14ac:dyDescent="0.25">
      <c r="A189" s="35"/>
      <c r="B189" s="38" t="s">
        <v>241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</row>
    <row r="190" spans="1:23" x14ac:dyDescent="0.25">
      <c r="A190" s="35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37"/>
    </row>
    <row r="191" spans="1:23" x14ac:dyDescent="0.25">
      <c r="A191" s="35"/>
      <c r="B191" s="34" t="s">
        <v>242</v>
      </c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 t="s">
        <v>227</v>
      </c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W195" s="37"/>
    </row>
    <row r="196" spans="1:23" x14ac:dyDescent="0.25">
      <c r="A196" s="35"/>
      <c r="B196" s="34" t="s">
        <v>246</v>
      </c>
      <c r="W196" s="37"/>
    </row>
    <row r="197" spans="1:23" x14ac:dyDescent="0.25">
      <c r="A197" s="35"/>
      <c r="W197" s="37"/>
    </row>
    <row r="198" spans="1:23" x14ac:dyDescent="0.25">
      <c r="A198" s="35"/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B201" s="141" t="s">
        <v>245</v>
      </c>
      <c r="C201" s="141"/>
      <c r="D201" s="141"/>
      <c r="E201" s="141"/>
      <c r="F201" s="141"/>
      <c r="G201" s="141"/>
      <c r="H201" s="141"/>
      <c r="I201" s="141"/>
      <c r="J201" s="141"/>
      <c r="K201" s="141"/>
      <c r="Q201" s="141" t="s">
        <v>243</v>
      </c>
      <c r="R201" s="141"/>
      <c r="S201" s="141"/>
      <c r="T201" s="141"/>
      <c r="U201" s="141"/>
      <c r="V201" s="141"/>
      <c r="W201" s="37"/>
    </row>
    <row r="202" spans="1:23" x14ac:dyDescent="0.25">
      <c r="A202" s="35"/>
      <c r="B202" s="142"/>
      <c r="C202" s="142"/>
      <c r="D202" s="142"/>
      <c r="E202" s="142"/>
      <c r="F202" s="142"/>
      <c r="G202" s="142"/>
      <c r="H202" s="142"/>
      <c r="I202" s="142"/>
      <c r="W202" s="37"/>
    </row>
    <row r="203" spans="1:23" x14ac:dyDescent="0.25">
      <c r="A203" s="35"/>
      <c r="B203" s="142"/>
      <c r="C203" s="142"/>
      <c r="D203" s="142"/>
      <c r="E203" s="142"/>
      <c r="F203" s="142"/>
      <c r="G203" s="142"/>
      <c r="H203" s="142"/>
      <c r="I203" s="142"/>
      <c r="W203" s="37"/>
    </row>
    <row r="204" spans="1:23" x14ac:dyDescent="0.25">
      <c r="A204" s="35"/>
      <c r="B204" s="142" t="s">
        <v>248</v>
      </c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/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 t="s">
        <v>247</v>
      </c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/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3" t="s">
        <v>244</v>
      </c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134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35"/>
    </row>
  </sheetData>
  <sheetProtection algorithmName="SHA-512" hashValue="Vk4GvCoIsHAJErsyu9QjRQQ9ahHpg0qA28xkKomwB846XkLkFEJDEveILaGvHIr0aG7NXbl2jnXEQ3rLLOawDA==" saltValue="I5UmlQ31IM/SgUx0WUAUeA==" spinCount="100000" sheet="1" objects="1" scenarios="1"/>
  <mergeCells count="82">
    <mergeCell ref="B1:V1"/>
    <mergeCell ref="B2:V2"/>
    <mergeCell ref="E7:I7"/>
    <mergeCell ref="E9:I9"/>
    <mergeCell ref="I12:V12"/>
    <mergeCell ref="B3:V3"/>
    <mergeCell ref="I14:V14"/>
    <mergeCell ref="I37:V37"/>
    <mergeCell ref="I16:V16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C57:U57"/>
    <mergeCell ref="C59:U59"/>
    <mergeCell ref="C55:U55"/>
    <mergeCell ref="C52:F52"/>
    <mergeCell ref="I39:V39"/>
    <mergeCell ref="C43:U43"/>
    <mergeCell ref="C44:U44"/>
    <mergeCell ref="C46:T49"/>
    <mergeCell ref="C64:U64"/>
    <mergeCell ref="B66:V66"/>
    <mergeCell ref="B67:V67"/>
    <mergeCell ref="G69:T69"/>
    <mergeCell ref="G71:T71"/>
    <mergeCell ref="G73:T73"/>
    <mergeCell ref="K87:M87"/>
    <mergeCell ref="R87:V87"/>
    <mergeCell ref="R91:U91"/>
    <mergeCell ref="G75:T75"/>
    <mergeCell ref="G77:T77"/>
    <mergeCell ref="G79:T79"/>
    <mergeCell ref="G81:T81"/>
    <mergeCell ref="H85:L85"/>
    <mergeCell ref="Q85:U85"/>
    <mergeCell ref="R93:U93"/>
    <mergeCell ref="D95:G95"/>
    <mergeCell ref="B97:V97"/>
    <mergeCell ref="B99:V99"/>
    <mergeCell ref="B103:V103"/>
    <mergeCell ref="G107:K107"/>
    <mergeCell ref="G109:K109"/>
    <mergeCell ref="G113:K113"/>
    <mergeCell ref="D116:G116"/>
    <mergeCell ref="R118:V118"/>
    <mergeCell ref="G129:S129"/>
    <mergeCell ref="G131:N131"/>
    <mergeCell ref="G133:N133"/>
    <mergeCell ref="G135:S135"/>
    <mergeCell ref="G138:J138"/>
    <mergeCell ref="L138:O138"/>
    <mergeCell ref="Q150:S150"/>
    <mergeCell ref="B152:V152"/>
    <mergeCell ref="E154:N154"/>
    <mergeCell ref="P156:V156"/>
    <mergeCell ref="G140:S140"/>
    <mergeCell ref="G142:S142"/>
    <mergeCell ref="B144:V144"/>
    <mergeCell ref="E145:I145"/>
    <mergeCell ref="E147:I147"/>
    <mergeCell ref="C60:V60"/>
    <mergeCell ref="F185:L185"/>
    <mergeCell ref="F187:L187"/>
    <mergeCell ref="B189:V189"/>
    <mergeCell ref="B201:K201"/>
    <mergeCell ref="Q201:V201"/>
    <mergeCell ref="C170:P170"/>
    <mergeCell ref="B176:U177"/>
    <mergeCell ref="B179:V179"/>
    <mergeCell ref="D181:P181"/>
    <mergeCell ref="E183:K183"/>
    <mergeCell ref="C160:P160"/>
    <mergeCell ref="C162:P162"/>
    <mergeCell ref="C164:P164"/>
    <mergeCell ref="C166:P166"/>
    <mergeCell ref="C168:P168"/>
  </mergeCells>
  <dataValidations xWindow="858" yWindow="472" count="2">
    <dataValidation type="whole" allowBlank="1" showInputMessage="1" showErrorMessage="1" error="ATTENZIONE L'importo inserito è inferiore a € 378,00 o è superiore a € 756,00" prompt="Indicare un importo nei limiti previsti per la fase introduttiva" sqref="V49" xr:uid="{445BE789-AC35-4F45-94BD-FF32B46CB1A9}">
      <formula1>378</formula1>
      <formula2>756</formula2>
    </dataValidation>
    <dataValidation type="whole" allowBlank="1" showInputMessage="1" showErrorMessage="1" error="attenzione: inserito un numero diverso da 1" prompt="Inserire 1 nel caso si verifichi la condizione" sqref="T52" xr:uid="{9BEF9C15-27E0-4AEA-830B-212867713F38}">
      <formula1>1</formula1>
      <formula2>1</formula2>
    </dataValidation>
  </dataValidations>
  <hyperlinks>
    <hyperlink ref="V6" location="'ELENCO TABELLE'!A1" display="Torna all'Elenco Tabelle" xr:uid="{1E068C90-F96B-429F-8716-0521F3B2D1F6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5" max="16383" man="1"/>
    <brk id="14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5297" r:id="rId4">
          <objectPr defaultSize="0" autoPict="0" r:id="rId5">
            <anchor moveWithCells="1" sizeWithCells="1">
              <from>
                <xdr:col>12</xdr:col>
                <xdr:colOff>57150</xdr:colOff>
                <xdr:row>143</xdr:row>
                <xdr:rowOff>180975</xdr:rowOff>
              </from>
              <to>
                <xdr:col>14</xdr:col>
                <xdr:colOff>85725</xdr:colOff>
                <xdr:row>147</xdr:row>
                <xdr:rowOff>190500</xdr:rowOff>
              </to>
            </anchor>
          </objectPr>
        </oleObject>
      </mc:Choice>
      <mc:Fallback>
        <oleObject progId="Word.Picture.8" shapeId="55297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W215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customHeight="1" x14ac:dyDescent="0.3">
      <c r="A1" s="31"/>
      <c r="B1" s="32" t="s">
        <v>282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ht="15.75" customHeight="1" x14ac:dyDescent="0.25">
      <c r="A2" s="35"/>
      <c r="B2" s="36" t="s">
        <v>283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37.5" customHeight="1" x14ac:dyDescent="0.25">
      <c r="A3" s="35"/>
      <c r="B3" s="144" t="s">
        <v>306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ht="15.75" customHeight="1" x14ac:dyDescent="0.25">
      <c r="A6" s="35"/>
      <c r="V6" s="45" t="s">
        <v>45</v>
      </c>
      <c r="W6" s="37"/>
    </row>
    <row r="7" spans="1:23" ht="15.75" customHeight="1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15.75" customHeight="1" x14ac:dyDescent="0.25">
      <c r="A9" s="35"/>
      <c r="B9" s="46" t="s">
        <v>193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ht="15.75" customHeight="1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ht="15.75" customHeight="1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ht="15.75" customHeight="1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ht="15.75" customHeight="1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ht="15.75" customHeight="1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ht="15.75" customHeight="1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ht="15.75" customHeight="1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ht="15.75" customHeight="1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15.75" customHeight="1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ht="15.75" customHeight="1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ht="15.75" customHeight="1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ht="15.75" customHeight="1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ht="15.75" customHeight="1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ht="15.75" customHeight="1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15.75" customHeight="1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ht="15.75" customHeight="1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ht="15.75" customHeight="1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customHeight="1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237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187" t="s">
        <v>303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192"/>
      <c r="V46" s="71"/>
      <c r="W46" s="37"/>
    </row>
    <row r="47" spans="1:23" ht="16.5" customHeight="1" x14ac:dyDescent="0.25">
      <c r="A47" s="35"/>
      <c r="C47" s="187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192"/>
      <c r="V47" s="71"/>
      <c r="W47" s="37"/>
    </row>
    <row r="48" spans="1:23" ht="16.5" customHeight="1" x14ac:dyDescent="0.25">
      <c r="A48" s="35"/>
      <c r="C48" s="187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192"/>
      <c r="V48" s="71"/>
      <c r="W48" s="37"/>
    </row>
    <row r="49" spans="1:23" ht="16.5" customHeight="1" x14ac:dyDescent="0.25">
      <c r="A49" s="35"/>
      <c r="C49" s="187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192"/>
      <c r="V49" s="193"/>
      <c r="W49" s="37"/>
    </row>
    <row r="50" spans="1:23" ht="13.5" customHeight="1" x14ac:dyDescent="0.25">
      <c r="A50" s="35"/>
      <c r="C50" s="194" t="s">
        <v>281</v>
      </c>
      <c r="V50" s="71"/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87" t="s">
        <v>58</v>
      </c>
      <c r="D52" s="86"/>
      <c r="E52" s="86"/>
      <c r="F52" s="86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9"/>
      <c r="T52" s="79"/>
      <c r="V52" s="80">
        <f>IF(T52=1,0,709)</f>
        <v>709</v>
      </c>
      <c r="W52" s="37"/>
    </row>
    <row r="53" spans="1:23" ht="13.5" customHeight="1" x14ac:dyDescent="0.25">
      <c r="A53" s="35"/>
      <c r="C53" s="194" t="s">
        <v>301</v>
      </c>
      <c r="V53" s="71"/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69" t="s">
        <v>27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1">
        <f>+V44+V49+V52</f>
        <v>946</v>
      </c>
      <c r="W55" s="37"/>
    </row>
    <row r="56" spans="1:23" ht="5.25" customHeight="1" x14ac:dyDescent="0.25">
      <c r="A56" s="35"/>
      <c r="C56" s="72"/>
      <c r="V56" s="71"/>
      <c r="W56" s="37"/>
    </row>
    <row r="57" spans="1:23" ht="16.5" customHeight="1" x14ac:dyDescent="0.25">
      <c r="A57" s="35"/>
      <c r="C57" s="69" t="s">
        <v>26</v>
      </c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1">
        <f>+V55/3</f>
        <v>315.33333333333331</v>
      </c>
      <c r="W57" s="37"/>
    </row>
    <row r="58" spans="1:23" ht="5.25" customHeight="1" thickBot="1" x14ac:dyDescent="0.3">
      <c r="A58" s="35"/>
      <c r="C58" s="72"/>
      <c r="V58" s="71"/>
      <c r="W58" s="37"/>
    </row>
    <row r="59" spans="1:23" ht="18" customHeight="1" thickBot="1" x14ac:dyDescent="0.3">
      <c r="A59" s="35"/>
      <c r="C59" s="195" t="s">
        <v>66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97">
        <f>+V55-V57</f>
        <v>630.66666666666674</v>
      </c>
      <c r="W59" s="37"/>
    </row>
    <row r="60" spans="1:23" ht="18" customHeight="1" x14ac:dyDescent="0.25">
      <c r="A60" s="35"/>
      <c r="C60" s="198" t="s">
        <v>310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200"/>
      <c r="W60" s="37"/>
    </row>
    <row r="61" spans="1:23" x14ac:dyDescent="0.25">
      <c r="A61" s="35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100" customFormat="1" ht="6" customHeight="1" x14ac:dyDescent="0.2">
      <c r="A63" s="99"/>
      <c r="W63" s="101"/>
    </row>
    <row r="64" spans="1:23" s="100" customFormat="1" ht="16.5" customHeight="1" x14ac:dyDescent="0.2">
      <c r="A64" s="99"/>
      <c r="C64" s="92" t="s">
        <v>61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102"/>
      <c r="W64" s="101"/>
    </row>
    <row r="65" spans="1:23" s="83" customFormat="1" ht="12.75" customHeight="1" x14ac:dyDescent="0.25">
      <c r="A65" s="103"/>
      <c r="B65" s="104"/>
      <c r="C65" s="104"/>
      <c r="D65" s="105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6"/>
    </row>
    <row r="66" spans="1:23" ht="18.75" x14ac:dyDescent="0.3">
      <c r="A66" s="31"/>
      <c r="B66" s="32" t="s">
        <v>199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</row>
    <row r="67" spans="1:23" x14ac:dyDescent="0.25">
      <c r="A67" s="35"/>
      <c r="B67" s="107" t="s">
        <v>206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37"/>
    </row>
    <row r="68" spans="1:23" x14ac:dyDescent="0.25">
      <c r="A68" s="35"/>
      <c r="W68" s="37"/>
    </row>
    <row r="69" spans="1:23" x14ac:dyDescent="0.25">
      <c r="A69" s="35"/>
      <c r="B69" s="34" t="s">
        <v>200</v>
      </c>
      <c r="G69" s="108">
        <f>+I26</f>
        <v>0</v>
      </c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10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201</v>
      </c>
      <c r="F71" s="34">
        <v>1</v>
      </c>
      <c r="G71" s="108">
        <f>+I12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ht="5.25" customHeight="1" x14ac:dyDescent="0.25">
      <c r="A72" s="35"/>
      <c r="W72" s="37"/>
    </row>
    <row r="73" spans="1:23" x14ac:dyDescent="0.25">
      <c r="A73" s="35"/>
      <c r="F73" s="34">
        <v>2</v>
      </c>
      <c r="G73" s="108">
        <f>+I14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3</v>
      </c>
      <c r="G75" s="108">
        <f>I16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4</v>
      </c>
      <c r="G77" s="108">
        <f>+I18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5</v>
      </c>
      <c r="G79" s="108">
        <f>+I20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6</v>
      </c>
      <c r="G81" s="108">
        <f>+I22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x14ac:dyDescent="0.25">
      <c r="A82" s="35"/>
      <c r="W82" s="37"/>
    </row>
    <row r="83" spans="1:23" x14ac:dyDescent="0.25">
      <c r="A83" s="35"/>
      <c r="B83" s="34" t="s">
        <v>202</v>
      </c>
      <c r="W83" s="37"/>
    </row>
    <row r="84" spans="1:23" ht="5.25" customHeight="1" x14ac:dyDescent="0.25">
      <c r="A84" s="35"/>
      <c r="C84" s="43"/>
      <c r="V84" s="44"/>
      <c r="W84" s="37"/>
    </row>
    <row r="85" spans="1:23" x14ac:dyDescent="0.25">
      <c r="A85" s="35"/>
      <c r="B85" s="34" t="s">
        <v>203</v>
      </c>
      <c r="E85" s="46" t="str">
        <f>+B7</f>
        <v>RG NR</v>
      </c>
      <c r="H85" s="111">
        <f>+E7</f>
        <v>0</v>
      </c>
      <c r="I85" s="109"/>
      <c r="J85" s="109"/>
      <c r="K85" s="109"/>
      <c r="L85" s="110"/>
      <c r="N85" s="46" t="str">
        <f>+B9</f>
        <v>SIGE</v>
      </c>
      <c r="P85" s="111">
        <f>+E9</f>
        <v>0</v>
      </c>
      <c r="Q85" s="109"/>
      <c r="R85" s="109"/>
      <c r="S85" s="109"/>
      <c r="T85" s="110"/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204</v>
      </c>
      <c r="K87" s="52"/>
      <c r="L87" s="53"/>
      <c r="M87" s="54"/>
      <c r="O87" s="34" t="s">
        <v>205</v>
      </c>
      <c r="R87" s="52"/>
      <c r="S87" s="53"/>
      <c r="T87" s="53"/>
      <c r="U87" s="53"/>
      <c r="V87" s="54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258</v>
      </c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256</v>
      </c>
      <c r="R91" s="112"/>
      <c r="S91" s="113"/>
      <c r="T91" s="113"/>
      <c r="U91" s="114"/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257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E94" s="115"/>
      <c r="F94" s="115"/>
      <c r="G94" s="115"/>
      <c r="H94" s="115"/>
      <c r="V94" s="44"/>
      <c r="W94" s="37"/>
    </row>
    <row r="95" spans="1:23" x14ac:dyDescent="0.25">
      <c r="A95" s="35"/>
      <c r="B95" s="34" t="s">
        <v>253</v>
      </c>
      <c r="D95" s="47"/>
      <c r="E95" s="48"/>
      <c r="F95" s="48"/>
      <c r="G95" s="49"/>
      <c r="W95" s="37"/>
    </row>
    <row r="96" spans="1:23" x14ac:dyDescent="0.25">
      <c r="A96" s="35"/>
      <c r="W96" s="37"/>
    </row>
    <row r="97" spans="1:23" x14ac:dyDescent="0.25">
      <c r="A97" s="35"/>
      <c r="B97" s="38" t="s">
        <v>99</v>
      </c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</row>
    <row r="98" spans="1:23" x14ac:dyDescent="0.25">
      <c r="A98" s="35"/>
      <c r="W98" s="37"/>
    </row>
    <row r="99" spans="1:23" ht="32.25" customHeight="1" x14ac:dyDescent="0.25">
      <c r="A99" s="35"/>
      <c r="B99" s="86" t="s">
        <v>207</v>
      </c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116" t="s">
        <v>208</v>
      </c>
      <c r="W101" s="37"/>
    </row>
    <row r="102" spans="1:23" x14ac:dyDescent="0.25">
      <c r="A102" s="35"/>
      <c r="W102" s="37"/>
    </row>
    <row r="103" spans="1:23" x14ac:dyDescent="0.25">
      <c r="A103" s="35"/>
      <c r="B103" s="38" t="s">
        <v>100</v>
      </c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</row>
    <row r="104" spans="1:23" x14ac:dyDescent="0.25">
      <c r="A104" s="35"/>
      <c r="W104" s="37"/>
    </row>
    <row r="105" spans="1:23" x14ac:dyDescent="0.25">
      <c r="A105" s="35"/>
      <c r="B105" s="116" t="s">
        <v>210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116" t="s">
        <v>211</v>
      </c>
      <c r="G107" s="117">
        <f>+V59</f>
        <v>630.66666666666674</v>
      </c>
      <c r="H107" s="160"/>
      <c r="I107" s="160"/>
      <c r="J107" s="160"/>
      <c r="K107" s="161"/>
      <c r="L107" s="34" t="s">
        <v>215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212</v>
      </c>
      <c r="G109" s="120"/>
      <c r="H109" s="162"/>
      <c r="I109" s="162"/>
      <c r="J109" s="162"/>
      <c r="K109" s="163"/>
      <c r="L109" s="34" t="s">
        <v>214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209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212</v>
      </c>
      <c r="G113" s="117">
        <f>+V64</f>
        <v>0</v>
      </c>
      <c r="H113" s="160"/>
      <c r="I113" s="160"/>
      <c r="J113" s="160"/>
      <c r="K113" s="161"/>
      <c r="L113" s="34" t="s">
        <v>213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/>
      <c r="W115" s="37"/>
    </row>
    <row r="116" spans="1:23" x14ac:dyDescent="0.25">
      <c r="A116" s="35"/>
      <c r="B116" s="116" t="s">
        <v>216</v>
      </c>
      <c r="D116" s="148"/>
      <c r="E116" s="124"/>
      <c r="F116" s="124"/>
      <c r="G116" s="125"/>
      <c r="W116" s="37"/>
    </row>
    <row r="117" spans="1:23" x14ac:dyDescent="0.25">
      <c r="A117" s="35"/>
      <c r="B117" s="116"/>
      <c r="R117" s="126"/>
      <c r="S117" s="126"/>
      <c r="T117" s="126"/>
      <c r="U117" s="126"/>
      <c r="V117" s="126"/>
      <c r="W117" s="37"/>
    </row>
    <row r="118" spans="1:23" x14ac:dyDescent="0.25">
      <c r="A118" s="35"/>
      <c r="B118" s="116"/>
      <c r="R118" s="127" t="s">
        <v>217</v>
      </c>
      <c r="S118" s="127"/>
      <c r="T118" s="127"/>
      <c r="U118" s="127"/>
      <c r="V118" s="127"/>
      <c r="W118" s="37"/>
    </row>
    <row r="119" spans="1:23" x14ac:dyDescent="0.25">
      <c r="A119" s="35"/>
      <c r="B119" s="116"/>
      <c r="W119" s="37"/>
    </row>
    <row r="120" spans="1:23" ht="5.25" customHeight="1" x14ac:dyDescent="0.25">
      <c r="A120" s="35"/>
      <c r="B120" s="63"/>
      <c r="C120" s="64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5"/>
      <c r="W120" s="37"/>
    </row>
    <row r="121" spans="1:23" x14ac:dyDescent="0.25">
      <c r="A121" s="35"/>
      <c r="B121" s="116"/>
      <c r="W121" s="37"/>
    </row>
    <row r="122" spans="1:23" x14ac:dyDescent="0.25">
      <c r="A122" s="35"/>
      <c r="B122" s="46" t="s">
        <v>218</v>
      </c>
      <c r="C122" s="46"/>
      <c r="D122" s="128" t="s">
        <v>219</v>
      </c>
      <c r="W122" s="37"/>
    </row>
    <row r="123" spans="1:23" x14ac:dyDescent="0.25">
      <c r="A123" s="35"/>
      <c r="D123" s="128" t="s">
        <v>220</v>
      </c>
      <c r="W123" s="37"/>
    </row>
    <row r="124" spans="1:23" x14ac:dyDescent="0.25">
      <c r="A124" s="35"/>
      <c r="D124" s="128" t="s">
        <v>221</v>
      </c>
      <c r="W124" s="37"/>
    </row>
    <row r="125" spans="1:23" x14ac:dyDescent="0.25">
      <c r="A125" s="35"/>
      <c r="D125" s="128" t="s">
        <v>222</v>
      </c>
      <c r="W125" s="37"/>
    </row>
    <row r="126" spans="1:23" x14ac:dyDescent="0.25">
      <c r="A126" s="35"/>
      <c r="D126" s="128" t="s">
        <v>223</v>
      </c>
      <c r="W126" s="37"/>
    </row>
    <row r="127" spans="1:23" x14ac:dyDescent="0.25">
      <c r="A127" s="35"/>
      <c r="D127" s="128"/>
      <c r="W127" s="37"/>
    </row>
    <row r="128" spans="1:23" x14ac:dyDescent="0.25">
      <c r="A128" s="35"/>
      <c r="B128" s="129" t="s">
        <v>50</v>
      </c>
      <c r="T128" s="50"/>
      <c r="U128" s="50"/>
      <c r="V128" s="50"/>
      <c r="W128" s="37"/>
    </row>
    <row r="129" spans="1:23" x14ac:dyDescent="0.25">
      <c r="A129" s="35"/>
      <c r="B129" s="130" t="s">
        <v>48</v>
      </c>
      <c r="G129" s="108">
        <f>+G69</f>
        <v>0</v>
      </c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10"/>
      <c r="W129" s="37"/>
    </row>
    <row r="130" spans="1:23" ht="6" customHeight="1" x14ac:dyDescent="0.25">
      <c r="A130" s="35"/>
      <c r="B130" s="13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V130" s="50"/>
      <c r="W130" s="37"/>
    </row>
    <row r="131" spans="1:23" x14ac:dyDescent="0.25">
      <c r="A131" s="35"/>
      <c r="B131" s="130" t="s">
        <v>47</v>
      </c>
      <c r="G131" s="108">
        <f>+I28</f>
        <v>0</v>
      </c>
      <c r="H131" s="109"/>
      <c r="I131" s="109"/>
      <c r="J131" s="109"/>
      <c r="K131" s="109"/>
      <c r="L131" s="109"/>
      <c r="M131" s="109"/>
      <c r="N131" s="110"/>
      <c r="O131" s="50"/>
      <c r="P131" s="50"/>
      <c r="Q131" s="50"/>
      <c r="R131" s="50"/>
      <c r="S131" s="50"/>
      <c r="V131" s="5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51</v>
      </c>
      <c r="G133" s="111">
        <f>+I30</f>
        <v>0</v>
      </c>
      <c r="H133" s="109"/>
      <c r="I133" s="109"/>
      <c r="J133" s="109"/>
      <c r="K133" s="109"/>
      <c r="L133" s="109"/>
      <c r="M133" s="109"/>
      <c r="N133" s="110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52</v>
      </c>
      <c r="G135" s="108">
        <f>+I32</f>
        <v>0</v>
      </c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10"/>
      <c r="V135" s="50"/>
      <c r="W135" s="37"/>
    </row>
    <row r="136" spans="1:23" x14ac:dyDescent="0.25">
      <c r="A136" s="35"/>
      <c r="B136" s="130"/>
      <c r="G136" s="59" t="s">
        <v>53</v>
      </c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54</v>
      </c>
      <c r="G138" s="149">
        <f>+I35</f>
        <v>0</v>
      </c>
      <c r="H138" s="132"/>
      <c r="I138" s="132"/>
      <c r="J138" s="133"/>
      <c r="K138" s="50"/>
      <c r="L138" s="149">
        <f>+N35</f>
        <v>0</v>
      </c>
      <c r="M138" s="132"/>
      <c r="N138" s="132"/>
      <c r="O138" s="133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55</v>
      </c>
      <c r="G140" s="108">
        <f>I37</f>
        <v>0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1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56</v>
      </c>
      <c r="G142" s="108">
        <f>+I39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12.75" customHeight="1" x14ac:dyDescent="0.25">
      <c r="A143" s="134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35"/>
    </row>
    <row r="144" spans="1:23" x14ac:dyDescent="0.25">
      <c r="A144" s="31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33"/>
    </row>
    <row r="145" spans="1:23" x14ac:dyDescent="0.25">
      <c r="A145" s="35"/>
      <c r="B145" s="46" t="str">
        <f>+E85</f>
        <v>RG NR</v>
      </c>
      <c r="E145" s="108">
        <f>+H85</f>
        <v>0</v>
      </c>
      <c r="F145" s="109"/>
      <c r="G145" s="109"/>
      <c r="H145" s="109"/>
      <c r="I145" s="110"/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46" t="str">
        <f>+N85</f>
        <v>SIGE</v>
      </c>
      <c r="E147" s="108">
        <f>+P85</f>
        <v>0</v>
      </c>
      <c r="F147" s="109"/>
      <c r="G147" s="109"/>
      <c r="H147" s="109"/>
      <c r="I147" s="110"/>
      <c r="W147" s="37"/>
    </row>
    <row r="148" spans="1:23" x14ac:dyDescent="0.25">
      <c r="A148" s="35"/>
      <c r="W148" s="37"/>
    </row>
    <row r="149" spans="1:23" ht="6" customHeight="1" x14ac:dyDescent="0.25">
      <c r="A149" s="35"/>
      <c r="B149" s="13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37"/>
    </row>
    <row r="150" spans="1:23" ht="17.25" x14ac:dyDescent="0.3">
      <c r="A150" s="35"/>
      <c r="H150" s="137" t="s">
        <v>224</v>
      </c>
      <c r="J150" s="137"/>
      <c r="K150" s="137"/>
      <c r="L150" s="137"/>
      <c r="M150" s="137"/>
      <c r="N150" s="137"/>
      <c r="O150" s="137"/>
      <c r="P150" s="137"/>
      <c r="Q150" s="108">
        <f>K87</f>
        <v>0</v>
      </c>
      <c r="R150" s="109"/>
      <c r="S150" s="110"/>
      <c r="W150" s="37"/>
    </row>
    <row r="151" spans="1:23" x14ac:dyDescent="0.25">
      <c r="A151" s="35"/>
      <c r="W151" s="37"/>
    </row>
    <row r="152" spans="1:23" x14ac:dyDescent="0.25">
      <c r="A152" s="35"/>
      <c r="B152" s="76" t="s">
        <v>225</v>
      </c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37"/>
    </row>
    <row r="153" spans="1:23" x14ac:dyDescent="0.25">
      <c r="A153" s="35"/>
      <c r="W153" s="37"/>
    </row>
    <row r="154" spans="1:23" x14ac:dyDescent="0.25">
      <c r="A154" s="35"/>
      <c r="B154" s="34" t="s">
        <v>226</v>
      </c>
      <c r="E154" s="108">
        <f>R87</f>
        <v>0</v>
      </c>
      <c r="F154" s="109"/>
      <c r="G154" s="109"/>
      <c r="H154" s="109"/>
      <c r="I154" s="109"/>
      <c r="J154" s="109"/>
      <c r="K154" s="109"/>
      <c r="L154" s="109"/>
      <c r="M154" s="109"/>
      <c r="N154" s="110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234</v>
      </c>
      <c r="P156" s="108">
        <f>G69</f>
        <v>0</v>
      </c>
      <c r="Q156" s="109"/>
      <c r="R156" s="109"/>
      <c r="S156" s="109"/>
      <c r="T156" s="109"/>
      <c r="U156" s="109"/>
      <c r="V156" s="110"/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x14ac:dyDescent="0.25">
      <c r="A158" s="35"/>
      <c r="B158" s="34" t="s">
        <v>228</v>
      </c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>
        <v>1</v>
      </c>
      <c r="C160" s="111">
        <f>+G71</f>
        <v>0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5"/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2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3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4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5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6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 t="s">
        <v>229</v>
      </c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116" t="s">
        <v>230</v>
      </c>
      <c r="W174" s="37"/>
    </row>
    <row r="175" spans="1:23" x14ac:dyDescent="0.25">
      <c r="A175" s="35"/>
      <c r="B175" s="116" t="s">
        <v>231</v>
      </c>
      <c r="W175" s="37"/>
    </row>
    <row r="176" spans="1:23" ht="15.6" customHeight="1" x14ac:dyDescent="0.25">
      <c r="A176" s="35"/>
      <c r="B176" s="86" t="s">
        <v>232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W176" s="37"/>
    </row>
    <row r="177" spans="1:23" x14ac:dyDescent="0.25">
      <c r="A177" s="35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W177" s="37"/>
    </row>
    <row r="178" spans="1:23" x14ac:dyDescent="0.25">
      <c r="A178" s="35"/>
      <c r="B178" s="138"/>
      <c r="W178" s="37"/>
    </row>
    <row r="179" spans="1:23" x14ac:dyDescent="0.25">
      <c r="A179" s="35"/>
      <c r="B179" s="38" t="s">
        <v>240</v>
      </c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</row>
    <row r="180" spans="1:23" x14ac:dyDescent="0.25">
      <c r="A180" s="35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37"/>
    </row>
    <row r="181" spans="1:23" x14ac:dyDescent="0.25">
      <c r="A181" s="35"/>
      <c r="B181" s="138" t="s">
        <v>233</v>
      </c>
      <c r="C181" s="138"/>
      <c r="D181" s="108">
        <f>G69</f>
        <v>0</v>
      </c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10"/>
      <c r="Q181" s="138"/>
      <c r="R181" s="138"/>
      <c r="S181" s="138"/>
      <c r="T181" s="138"/>
      <c r="U181" s="138"/>
      <c r="V181" s="138"/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ht="22.5" customHeight="1" x14ac:dyDescent="0.25">
      <c r="A183" s="35"/>
      <c r="B183" s="34" t="s">
        <v>235</v>
      </c>
      <c r="E183" s="140"/>
      <c r="F183" s="140"/>
      <c r="G183" s="140"/>
      <c r="H183" s="140"/>
      <c r="I183" s="140"/>
      <c r="J183" s="140"/>
      <c r="K183" s="140"/>
      <c r="L183" s="34" t="s">
        <v>236</v>
      </c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237</v>
      </c>
      <c r="F185" s="140"/>
      <c r="G185" s="140"/>
      <c r="H185" s="140"/>
      <c r="I185" s="140"/>
      <c r="J185" s="140"/>
      <c r="K185" s="140"/>
      <c r="L185" s="140"/>
      <c r="M185" s="34" t="s">
        <v>238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239</v>
      </c>
      <c r="W187" s="37"/>
    </row>
    <row r="188" spans="1:23" x14ac:dyDescent="0.25">
      <c r="A188" s="35"/>
      <c r="B188" s="138"/>
      <c r="W188" s="37"/>
    </row>
    <row r="189" spans="1:23" x14ac:dyDescent="0.25">
      <c r="A189" s="35"/>
      <c r="B189" s="38" t="s">
        <v>241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</row>
    <row r="190" spans="1:23" x14ac:dyDescent="0.25">
      <c r="A190" s="35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37"/>
    </row>
    <row r="191" spans="1:23" x14ac:dyDescent="0.25">
      <c r="A191" s="35"/>
      <c r="B191" s="34" t="s">
        <v>242</v>
      </c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 t="s">
        <v>227</v>
      </c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W195" s="37"/>
    </row>
    <row r="196" spans="1:23" x14ac:dyDescent="0.25">
      <c r="A196" s="35"/>
      <c r="B196" s="34" t="s">
        <v>246</v>
      </c>
      <c r="W196" s="37"/>
    </row>
    <row r="197" spans="1:23" x14ac:dyDescent="0.25">
      <c r="A197" s="35"/>
      <c r="W197" s="37"/>
    </row>
    <row r="198" spans="1:23" x14ac:dyDescent="0.25">
      <c r="A198" s="35"/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B201" s="141" t="s">
        <v>245</v>
      </c>
      <c r="C201" s="141"/>
      <c r="D201" s="141"/>
      <c r="E201" s="141"/>
      <c r="F201" s="141"/>
      <c r="G201" s="141"/>
      <c r="H201" s="141"/>
      <c r="I201" s="141"/>
      <c r="J201" s="141"/>
      <c r="K201" s="141"/>
      <c r="Q201" s="141" t="s">
        <v>243</v>
      </c>
      <c r="R201" s="141"/>
      <c r="S201" s="141"/>
      <c r="T201" s="141"/>
      <c r="U201" s="141"/>
      <c r="V201" s="141"/>
      <c r="W201" s="37"/>
    </row>
    <row r="202" spans="1:23" x14ac:dyDescent="0.25">
      <c r="A202" s="35"/>
      <c r="B202" s="142"/>
      <c r="C202" s="142"/>
      <c r="D202" s="142"/>
      <c r="E202" s="142"/>
      <c r="F202" s="142"/>
      <c r="G202" s="142"/>
      <c r="H202" s="142"/>
      <c r="I202" s="142"/>
      <c r="W202" s="37"/>
    </row>
    <row r="203" spans="1:23" x14ac:dyDescent="0.25">
      <c r="A203" s="35"/>
      <c r="B203" s="142"/>
      <c r="C203" s="142"/>
      <c r="D203" s="142"/>
      <c r="E203" s="142"/>
      <c r="F203" s="142"/>
      <c r="G203" s="142"/>
      <c r="H203" s="142"/>
      <c r="I203" s="142"/>
      <c r="W203" s="37"/>
    </row>
    <row r="204" spans="1:23" x14ac:dyDescent="0.25">
      <c r="A204" s="35"/>
      <c r="B204" s="142" t="s">
        <v>248</v>
      </c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/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 t="s">
        <v>247</v>
      </c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/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3" t="s">
        <v>244</v>
      </c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134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35"/>
    </row>
  </sheetData>
  <sheetProtection algorithmName="SHA-512" hashValue="//lVkhmeeRaiAjJFLSzD1lJ+oSITKKyLGHCopKcAGAIj+ChK+05GGxV9q9IyLmKGhqx6BIp0txIh4bbV9UEbRg==" saltValue="tzwRVHIShJqJZBfIAvEI6A==" spinCount="100000" sheet="1" objects="1" scenarios="1"/>
  <mergeCells count="82">
    <mergeCell ref="I28:P28"/>
    <mergeCell ref="B1:V1"/>
    <mergeCell ref="B2:V2"/>
    <mergeCell ref="E7:I7"/>
    <mergeCell ref="E9:I9"/>
    <mergeCell ref="I12:V12"/>
    <mergeCell ref="I14:V14"/>
    <mergeCell ref="I16:V16"/>
    <mergeCell ref="I18:V18"/>
    <mergeCell ref="I20:V20"/>
    <mergeCell ref="I22:V22"/>
    <mergeCell ref="I26:V26"/>
    <mergeCell ref="B3:V3"/>
    <mergeCell ref="C57:U57"/>
    <mergeCell ref="I30:P30"/>
    <mergeCell ref="I32:V32"/>
    <mergeCell ref="I35:L35"/>
    <mergeCell ref="N35:Q35"/>
    <mergeCell ref="I37:V37"/>
    <mergeCell ref="I39:V39"/>
    <mergeCell ref="C43:U43"/>
    <mergeCell ref="C44:U44"/>
    <mergeCell ref="C46:T49"/>
    <mergeCell ref="C55:U55"/>
    <mergeCell ref="C52:F52"/>
    <mergeCell ref="G79:T79"/>
    <mergeCell ref="C59:U59"/>
    <mergeCell ref="C64:U64"/>
    <mergeCell ref="B66:V66"/>
    <mergeCell ref="B67:V67"/>
    <mergeCell ref="G69:T69"/>
    <mergeCell ref="G71:T71"/>
    <mergeCell ref="G73:T73"/>
    <mergeCell ref="G75:T75"/>
    <mergeCell ref="G77:T77"/>
    <mergeCell ref="C60:V60"/>
    <mergeCell ref="G107:K107"/>
    <mergeCell ref="G81:T81"/>
    <mergeCell ref="H85:L85"/>
    <mergeCell ref="P85:T85"/>
    <mergeCell ref="K87:M87"/>
    <mergeCell ref="R87:V87"/>
    <mergeCell ref="R91:U91"/>
    <mergeCell ref="R93:U93"/>
    <mergeCell ref="D95:G95"/>
    <mergeCell ref="B97:V97"/>
    <mergeCell ref="B99:V99"/>
    <mergeCell ref="B103:V103"/>
    <mergeCell ref="G142:S142"/>
    <mergeCell ref="G109:K109"/>
    <mergeCell ref="G113:K113"/>
    <mergeCell ref="D116:G116"/>
    <mergeCell ref="R118:V118"/>
    <mergeCell ref="G129:S129"/>
    <mergeCell ref="G131:N131"/>
    <mergeCell ref="G133:N133"/>
    <mergeCell ref="G135:S135"/>
    <mergeCell ref="G138:J138"/>
    <mergeCell ref="L138:O138"/>
    <mergeCell ref="G140:S140"/>
    <mergeCell ref="C168:P168"/>
    <mergeCell ref="B144:V144"/>
    <mergeCell ref="E145:I145"/>
    <mergeCell ref="E147:I147"/>
    <mergeCell ref="Q150:S150"/>
    <mergeCell ref="B152:V152"/>
    <mergeCell ref="E154:N154"/>
    <mergeCell ref="P156:V156"/>
    <mergeCell ref="C160:P160"/>
    <mergeCell ref="C162:P162"/>
    <mergeCell ref="C164:P164"/>
    <mergeCell ref="C166:P166"/>
    <mergeCell ref="F187:L187"/>
    <mergeCell ref="B189:V189"/>
    <mergeCell ref="B201:K201"/>
    <mergeCell ref="Q201:V201"/>
    <mergeCell ref="C170:P170"/>
    <mergeCell ref="B176:U177"/>
    <mergeCell ref="B179:V179"/>
    <mergeCell ref="D181:P181"/>
    <mergeCell ref="E183:K183"/>
    <mergeCell ref="F185:L185"/>
  </mergeCells>
  <dataValidations xWindow="900" yWindow="368" count="2">
    <dataValidation type="whole" allowBlank="1" showInputMessage="1" showErrorMessage="1" error="ATTENZIONE L'importo inserito è inferiore a € 284,00 o è superiore a € 567,00" prompt="Indicare un importo nei limiti previsti per la fase introduttiva" sqref="V49" xr:uid="{CBB8E5EB-C344-45A6-A436-B2F4F80723CA}">
      <formula1>284</formula1>
      <formula2>567</formula2>
    </dataValidation>
    <dataValidation type="whole" allowBlank="1" showInputMessage="1" showErrorMessage="1" error="attenzione: inserito un numero diverso da 1" prompt="Inserire 1 nel caso si verifichi la condizione" sqref="T52" xr:uid="{D6FE74D2-EF4C-49D9-BD09-6BF253B82A49}">
      <formula1>1</formula1>
      <formula2>1</formula2>
    </dataValidation>
  </dataValidations>
  <hyperlinks>
    <hyperlink ref="V6" location="'ELENCO TABELLE'!A1" display="Torna all'Elenco Tabelle" xr:uid="{EAA226C1-29AD-4995-9FBD-1872A1485B38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5" max="16383" man="1"/>
    <brk id="14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6321" r:id="rId4">
          <objectPr defaultSize="0" autoPict="0" r:id="rId5">
            <anchor moveWithCells="1" sizeWithCells="1">
              <from>
                <xdr:col>12</xdr:col>
                <xdr:colOff>57150</xdr:colOff>
                <xdr:row>143</xdr:row>
                <xdr:rowOff>180975</xdr:rowOff>
              </from>
              <to>
                <xdr:col>14</xdr:col>
                <xdr:colOff>85725</xdr:colOff>
                <xdr:row>147</xdr:row>
                <xdr:rowOff>190500</xdr:rowOff>
              </to>
            </anchor>
          </objectPr>
        </oleObject>
      </mc:Choice>
      <mc:Fallback>
        <oleObject progId="Word.Picture.8" shapeId="56321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W215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customHeight="1" x14ac:dyDescent="0.3">
      <c r="A1" s="31"/>
      <c r="B1" s="32" t="s">
        <v>286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ht="15.75" customHeight="1" x14ac:dyDescent="0.25">
      <c r="A2" s="35"/>
      <c r="B2" s="36" t="s">
        <v>289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37.5" customHeight="1" x14ac:dyDescent="0.25">
      <c r="A3" s="35"/>
      <c r="B3" s="144" t="s">
        <v>306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ht="15.75" customHeight="1" x14ac:dyDescent="0.25">
      <c r="A6" s="35"/>
      <c r="V6" s="45" t="s">
        <v>45</v>
      </c>
      <c r="W6" s="37"/>
    </row>
    <row r="7" spans="1:23" ht="15.75" customHeight="1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15.75" customHeight="1" x14ac:dyDescent="0.25">
      <c r="A9" s="35"/>
      <c r="B9" s="46" t="s">
        <v>193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ht="15.75" customHeight="1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ht="15.75" customHeight="1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ht="15.75" customHeight="1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ht="15.75" customHeight="1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ht="15.75" customHeight="1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ht="15.75" customHeight="1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ht="15.75" customHeight="1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ht="15.75" customHeight="1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15.75" customHeight="1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ht="15.75" customHeight="1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ht="15.75" customHeight="1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ht="15.75" customHeight="1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ht="15.75" customHeight="1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ht="15.75" customHeight="1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15.75" customHeight="1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ht="15.75" customHeight="1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ht="15.75" customHeight="1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customHeight="1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426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187" t="s">
        <v>302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192"/>
      <c r="V46" s="71"/>
      <c r="W46" s="37"/>
    </row>
    <row r="47" spans="1:23" ht="16.5" customHeight="1" x14ac:dyDescent="0.25">
      <c r="A47" s="35"/>
      <c r="C47" s="187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192"/>
      <c r="V47" s="71"/>
      <c r="W47" s="37"/>
    </row>
    <row r="48" spans="1:23" ht="16.5" customHeight="1" x14ac:dyDescent="0.25">
      <c r="A48" s="35"/>
      <c r="C48" s="187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192"/>
      <c r="V48" s="71"/>
      <c r="W48" s="37"/>
    </row>
    <row r="49" spans="1:23" ht="16.5" customHeight="1" x14ac:dyDescent="0.25">
      <c r="A49" s="35"/>
      <c r="C49" s="187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192"/>
      <c r="V49" s="193">
        <v>378</v>
      </c>
      <c r="W49" s="37"/>
    </row>
    <row r="50" spans="1:23" ht="13.5" customHeight="1" x14ac:dyDescent="0.25">
      <c r="A50" s="35"/>
      <c r="C50" s="194" t="s">
        <v>281</v>
      </c>
      <c r="V50" s="71"/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87" t="s">
        <v>58</v>
      </c>
      <c r="D52" s="86"/>
      <c r="E52" s="86"/>
      <c r="F52" s="86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9"/>
      <c r="T52" s="79"/>
      <c r="U52" s="152"/>
      <c r="V52" s="80">
        <f>IF(T52=1,0,709)</f>
        <v>709</v>
      </c>
      <c r="W52" s="37"/>
    </row>
    <row r="53" spans="1:23" ht="13.5" customHeight="1" x14ac:dyDescent="0.25">
      <c r="A53" s="35"/>
      <c r="C53" s="194" t="s">
        <v>301</v>
      </c>
      <c r="V53" s="71"/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69" t="s">
        <v>27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1">
        <f>+V44+V49+V52</f>
        <v>1513</v>
      </c>
      <c r="W55" s="37"/>
    </row>
    <row r="56" spans="1:23" ht="5.25" customHeight="1" x14ac:dyDescent="0.25">
      <c r="A56" s="35"/>
      <c r="C56" s="72"/>
      <c r="V56" s="71"/>
      <c r="W56" s="37"/>
    </row>
    <row r="57" spans="1:23" ht="16.5" customHeight="1" x14ac:dyDescent="0.25">
      <c r="A57" s="35"/>
      <c r="C57" s="69" t="s">
        <v>26</v>
      </c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1">
        <f>+V55/3</f>
        <v>504.33333333333331</v>
      </c>
      <c r="W57" s="37"/>
    </row>
    <row r="58" spans="1:23" ht="5.25" customHeight="1" thickBot="1" x14ac:dyDescent="0.3">
      <c r="A58" s="35"/>
      <c r="C58" s="72"/>
      <c r="V58" s="71"/>
      <c r="W58" s="37"/>
    </row>
    <row r="59" spans="1:23" ht="18" customHeight="1" thickBot="1" x14ac:dyDescent="0.3">
      <c r="A59" s="35"/>
      <c r="C59" s="195" t="s">
        <v>66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97">
        <f>+V55-V57</f>
        <v>1008.6666666666667</v>
      </c>
      <c r="W59" s="37"/>
    </row>
    <row r="60" spans="1:23" ht="18" customHeight="1" x14ac:dyDescent="0.25">
      <c r="A60" s="35"/>
      <c r="C60" s="198" t="s">
        <v>309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200"/>
      <c r="W60" s="37"/>
    </row>
    <row r="61" spans="1:23" x14ac:dyDescent="0.25">
      <c r="A61" s="35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100" customFormat="1" ht="6" customHeight="1" x14ac:dyDescent="0.2">
      <c r="A63" s="99"/>
      <c r="W63" s="101"/>
    </row>
    <row r="64" spans="1:23" s="100" customFormat="1" ht="16.5" customHeight="1" x14ac:dyDescent="0.2">
      <c r="A64" s="99"/>
      <c r="C64" s="92" t="s">
        <v>61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102"/>
      <c r="W64" s="101"/>
    </row>
    <row r="65" spans="1:23" s="83" customFormat="1" ht="12.75" customHeight="1" x14ac:dyDescent="0.25">
      <c r="A65" s="103"/>
      <c r="B65" s="104"/>
      <c r="C65" s="104"/>
      <c r="D65" s="105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6"/>
    </row>
    <row r="66" spans="1:23" ht="18.75" x14ac:dyDescent="0.3">
      <c r="A66" s="31"/>
      <c r="B66" s="32" t="s">
        <v>199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</row>
    <row r="67" spans="1:23" x14ac:dyDescent="0.25">
      <c r="A67" s="35"/>
      <c r="B67" s="107" t="s">
        <v>206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37"/>
    </row>
    <row r="68" spans="1:23" x14ac:dyDescent="0.25">
      <c r="A68" s="35"/>
      <c r="W68" s="37"/>
    </row>
    <row r="69" spans="1:23" x14ac:dyDescent="0.25">
      <c r="A69" s="35"/>
      <c r="B69" s="34" t="s">
        <v>200</v>
      </c>
      <c r="G69" s="108">
        <f>+I26</f>
        <v>0</v>
      </c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10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201</v>
      </c>
      <c r="F71" s="34">
        <v>1</v>
      </c>
      <c r="G71" s="108">
        <f>+I12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ht="5.25" customHeight="1" x14ac:dyDescent="0.25">
      <c r="A72" s="35"/>
      <c r="W72" s="37"/>
    </row>
    <row r="73" spans="1:23" x14ac:dyDescent="0.25">
      <c r="A73" s="35"/>
      <c r="F73" s="34">
        <v>2</v>
      </c>
      <c r="G73" s="108">
        <f>+I14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3</v>
      </c>
      <c r="G75" s="108">
        <f>I16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4</v>
      </c>
      <c r="G77" s="108">
        <f>+I18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5</v>
      </c>
      <c r="G79" s="108">
        <f>+I20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6</v>
      </c>
      <c r="G81" s="108">
        <f>+I22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x14ac:dyDescent="0.25">
      <c r="A82" s="35"/>
      <c r="W82" s="37"/>
    </row>
    <row r="83" spans="1:23" x14ac:dyDescent="0.25">
      <c r="A83" s="35"/>
      <c r="B83" s="34" t="s">
        <v>202</v>
      </c>
      <c r="W83" s="37"/>
    </row>
    <row r="84" spans="1:23" ht="5.25" customHeight="1" x14ac:dyDescent="0.25">
      <c r="A84" s="35"/>
      <c r="C84" s="43"/>
      <c r="V84" s="44"/>
      <c r="W84" s="37"/>
    </row>
    <row r="85" spans="1:23" x14ac:dyDescent="0.25">
      <c r="A85" s="35"/>
      <c r="B85" s="34" t="s">
        <v>203</v>
      </c>
      <c r="E85" s="46" t="str">
        <f>+B7</f>
        <v>RG NR</v>
      </c>
      <c r="H85" s="111">
        <f>+E7</f>
        <v>0</v>
      </c>
      <c r="I85" s="109"/>
      <c r="J85" s="109"/>
      <c r="K85" s="109"/>
      <c r="L85" s="110"/>
      <c r="N85" s="46" t="str">
        <f>+B9</f>
        <v>SIGE</v>
      </c>
      <c r="P85" s="111">
        <f>+E9</f>
        <v>0</v>
      </c>
      <c r="Q85" s="109"/>
      <c r="R85" s="109"/>
      <c r="S85" s="109"/>
      <c r="T85" s="110"/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204</v>
      </c>
      <c r="K87" s="52"/>
      <c r="L87" s="53"/>
      <c r="M87" s="54"/>
      <c r="O87" s="34" t="s">
        <v>205</v>
      </c>
      <c r="R87" s="52"/>
      <c r="S87" s="53"/>
      <c r="T87" s="53"/>
      <c r="U87" s="53"/>
      <c r="V87" s="54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258</v>
      </c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256</v>
      </c>
      <c r="R91" s="112"/>
      <c r="S91" s="113"/>
      <c r="T91" s="113"/>
      <c r="U91" s="114"/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257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E94" s="115"/>
      <c r="F94" s="115"/>
      <c r="G94" s="115"/>
      <c r="H94" s="115"/>
      <c r="V94" s="44"/>
      <c r="W94" s="37"/>
    </row>
    <row r="95" spans="1:23" x14ac:dyDescent="0.25">
      <c r="A95" s="35"/>
      <c r="B95" s="34" t="s">
        <v>253</v>
      </c>
      <c r="D95" s="47"/>
      <c r="E95" s="48"/>
      <c r="F95" s="48"/>
      <c r="G95" s="49"/>
      <c r="W95" s="37"/>
    </row>
    <row r="96" spans="1:23" x14ac:dyDescent="0.25">
      <c r="A96" s="35"/>
      <c r="W96" s="37"/>
    </row>
    <row r="97" spans="1:23" x14ac:dyDescent="0.25">
      <c r="A97" s="35"/>
      <c r="B97" s="38" t="s">
        <v>99</v>
      </c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</row>
    <row r="98" spans="1:23" x14ac:dyDescent="0.25">
      <c r="A98" s="35"/>
      <c r="W98" s="37"/>
    </row>
    <row r="99" spans="1:23" ht="32.25" customHeight="1" x14ac:dyDescent="0.25">
      <c r="A99" s="35"/>
      <c r="B99" s="86" t="s">
        <v>207</v>
      </c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116" t="s">
        <v>208</v>
      </c>
      <c r="W101" s="37"/>
    </row>
    <row r="102" spans="1:23" x14ac:dyDescent="0.25">
      <c r="A102" s="35"/>
      <c r="W102" s="37"/>
    </row>
    <row r="103" spans="1:23" x14ac:dyDescent="0.25">
      <c r="A103" s="35"/>
      <c r="B103" s="38" t="s">
        <v>100</v>
      </c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</row>
    <row r="104" spans="1:23" x14ac:dyDescent="0.25">
      <c r="A104" s="35"/>
      <c r="W104" s="37"/>
    </row>
    <row r="105" spans="1:23" x14ac:dyDescent="0.25">
      <c r="A105" s="35"/>
      <c r="B105" s="116" t="s">
        <v>210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116" t="s">
        <v>211</v>
      </c>
      <c r="G107" s="117">
        <f>+V59</f>
        <v>1008.6666666666667</v>
      </c>
      <c r="H107" s="160"/>
      <c r="I107" s="160"/>
      <c r="J107" s="160"/>
      <c r="K107" s="161"/>
      <c r="L107" s="34" t="s">
        <v>215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212</v>
      </c>
      <c r="G109" s="120"/>
      <c r="H109" s="162"/>
      <c r="I109" s="162"/>
      <c r="J109" s="162"/>
      <c r="K109" s="163"/>
      <c r="L109" s="34" t="s">
        <v>214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209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212</v>
      </c>
      <c r="G113" s="117">
        <f>+V64</f>
        <v>0</v>
      </c>
      <c r="H113" s="160"/>
      <c r="I113" s="160"/>
      <c r="J113" s="160"/>
      <c r="K113" s="161"/>
      <c r="L113" s="34" t="s">
        <v>213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/>
      <c r="W115" s="37"/>
    </row>
    <row r="116" spans="1:23" x14ac:dyDescent="0.25">
      <c r="A116" s="35"/>
      <c r="B116" s="116" t="s">
        <v>216</v>
      </c>
      <c r="D116" s="148"/>
      <c r="E116" s="124"/>
      <c r="F116" s="124"/>
      <c r="G116" s="125"/>
      <c r="W116" s="37"/>
    </row>
    <row r="117" spans="1:23" x14ac:dyDescent="0.25">
      <c r="A117" s="35"/>
      <c r="B117" s="116"/>
      <c r="R117" s="126"/>
      <c r="S117" s="126"/>
      <c r="T117" s="126"/>
      <c r="U117" s="126"/>
      <c r="V117" s="126"/>
      <c r="W117" s="37"/>
    </row>
    <row r="118" spans="1:23" x14ac:dyDescent="0.25">
      <c r="A118" s="35"/>
      <c r="B118" s="116"/>
      <c r="R118" s="127" t="s">
        <v>217</v>
      </c>
      <c r="S118" s="127"/>
      <c r="T118" s="127"/>
      <c r="U118" s="127"/>
      <c r="V118" s="127"/>
      <c r="W118" s="37"/>
    </row>
    <row r="119" spans="1:23" x14ac:dyDescent="0.25">
      <c r="A119" s="35"/>
      <c r="B119" s="116"/>
      <c r="W119" s="37"/>
    </row>
    <row r="120" spans="1:23" ht="5.25" customHeight="1" x14ac:dyDescent="0.25">
      <c r="A120" s="35"/>
      <c r="B120" s="63"/>
      <c r="C120" s="64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5"/>
      <c r="W120" s="37"/>
    </row>
    <row r="121" spans="1:23" x14ac:dyDescent="0.25">
      <c r="A121" s="35"/>
      <c r="B121" s="116"/>
      <c r="W121" s="37"/>
    </row>
    <row r="122" spans="1:23" x14ac:dyDescent="0.25">
      <c r="A122" s="35"/>
      <c r="B122" s="46" t="s">
        <v>218</v>
      </c>
      <c r="C122" s="46"/>
      <c r="D122" s="128" t="s">
        <v>219</v>
      </c>
      <c r="W122" s="37"/>
    </row>
    <row r="123" spans="1:23" x14ac:dyDescent="0.25">
      <c r="A123" s="35"/>
      <c r="D123" s="128" t="s">
        <v>220</v>
      </c>
      <c r="W123" s="37"/>
    </row>
    <row r="124" spans="1:23" x14ac:dyDescent="0.25">
      <c r="A124" s="35"/>
      <c r="D124" s="128" t="s">
        <v>221</v>
      </c>
      <c r="W124" s="37"/>
    </row>
    <row r="125" spans="1:23" x14ac:dyDescent="0.25">
      <c r="A125" s="35"/>
      <c r="D125" s="128" t="s">
        <v>222</v>
      </c>
      <c r="W125" s="37"/>
    </row>
    <row r="126" spans="1:23" x14ac:dyDescent="0.25">
      <c r="A126" s="35"/>
      <c r="D126" s="128" t="s">
        <v>223</v>
      </c>
      <c r="W126" s="37"/>
    </row>
    <row r="127" spans="1:23" x14ac:dyDescent="0.25">
      <c r="A127" s="35"/>
      <c r="D127" s="128"/>
      <c r="W127" s="37"/>
    </row>
    <row r="128" spans="1:23" x14ac:dyDescent="0.25">
      <c r="A128" s="35"/>
      <c r="B128" s="129" t="s">
        <v>50</v>
      </c>
      <c r="T128" s="50"/>
      <c r="U128" s="50"/>
      <c r="V128" s="50"/>
      <c r="W128" s="37"/>
    </row>
    <row r="129" spans="1:23" x14ac:dyDescent="0.25">
      <c r="A129" s="35"/>
      <c r="B129" s="130" t="s">
        <v>48</v>
      </c>
      <c r="G129" s="108">
        <f>+G69</f>
        <v>0</v>
      </c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10"/>
      <c r="W129" s="37"/>
    </row>
    <row r="130" spans="1:23" ht="6" customHeight="1" x14ac:dyDescent="0.25">
      <c r="A130" s="35"/>
      <c r="B130" s="13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V130" s="50"/>
      <c r="W130" s="37"/>
    </row>
    <row r="131" spans="1:23" x14ac:dyDescent="0.25">
      <c r="A131" s="35"/>
      <c r="B131" s="130" t="s">
        <v>47</v>
      </c>
      <c r="G131" s="108">
        <f>+I28</f>
        <v>0</v>
      </c>
      <c r="H131" s="109"/>
      <c r="I131" s="109"/>
      <c r="J131" s="109"/>
      <c r="K131" s="109"/>
      <c r="L131" s="109"/>
      <c r="M131" s="109"/>
      <c r="N131" s="110"/>
      <c r="O131" s="50"/>
      <c r="P131" s="50"/>
      <c r="Q131" s="50"/>
      <c r="R131" s="50"/>
      <c r="S131" s="50"/>
      <c r="V131" s="5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51</v>
      </c>
      <c r="G133" s="111">
        <f>+I30</f>
        <v>0</v>
      </c>
      <c r="H133" s="164"/>
      <c r="I133" s="164"/>
      <c r="J133" s="164"/>
      <c r="K133" s="164"/>
      <c r="L133" s="164"/>
      <c r="M133" s="164"/>
      <c r="N133" s="165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52</v>
      </c>
      <c r="G135" s="108">
        <f>+I32</f>
        <v>0</v>
      </c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10"/>
      <c r="V135" s="50"/>
      <c r="W135" s="37"/>
    </row>
    <row r="136" spans="1:23" x14ac:dyDescent="0.25">
      <c r="A136" s="35"/>
      <c r="B136" s="130"/>
      <c r="G136" s="59" t="s">
        <v>53</v>
      </c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54</v>
      </c>
      <c r="G138" s="149">
        <f>+I35</f>
        <v>0</v>
      </c>
      <c r="H138" s="201"/>
      <c r="I138" s="201"/>
      <c r="J138" s="202"/>
      <c r="K138" s="50"/>
      <c r="L138" s="149">
        <f>+N35</f>
        <v>0</v>
      </c>
      <c r="M138" s="201"/>
      <c r="N138" s="201"/>
      <c r="O138" s="202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55</v>
      </c>
      <c r="G140" s="108">
        <f>I37</f>
        <v>0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1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56</v>
      </c>
      <c r="G142" s="108">
        <f>+I39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12.75" customHeight="1" x14ac:dyDescent="0.25">
      <c r="A143" s="134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35"/>
    </row>
    <row r="144" spans="1:23" x14ac:dyDescent="0.25">
      <c r="A144" s="31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33"/>
    </row>
    <row r="145" spans="1:23" x14ac:dyDescent="0.25">
      <c r="A145" s="35"/>
      <c r="B145" s="46" t="str">
        <f>+E85</f>
        <v>RG NR</v>
      </c>
      <c r="E145" s="108">
        <f>+H85</f>
        <v>0</v>
      </c>
      <c r="F145" s="109"/>
      <c r="G145" s="109"/>
      <c r="H145" s="109"/>
      <c r="I145" s="110"/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46" t="str">
        <f>+N85</f>
        <v>SIGE</v>
      </c>
      <c r="E147" s="108">
        <f>+P85</f>
        <v>0</v>
      </c>
      <c r="F147" s="109"/>
      <c r="G147" s="109"/>
      <c r="H147" s="109"/>
      <c r="I147" s="110"/>
      <c r="W147" s="37"/>
    </row>
    <row r="148" spans="1:23" x14ac:dyDescent="0.25">
      <c r="A148" s="35"/>
      <c r="W148" s="37"/>
    </row>
    <row r="149" spans="1:23" ht="6" customHeight="1" x14ac:dyDescent="0.25">
      <c r="A149" s="35"/>
      <c r="B149" s="13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37"/>
    </row>
    <row r="150" spans="1:23" ht="17.25" x14ac:dyDescent="0.3">
      <c r="A150" s="35"/>
      <c r="H150" s="137" t="s">
        <v>224</v>
      </c>
      <c r="J150" s="137"/>
      <c r="K150" s="137"/>
      <c r="L150" s="137"/>
      <c r="M150" s="137"/>
      <c r="N150" s="137"/>
      <c r="O150" s="137"/>
      <c r="P150" s="137"/>
      <c r="Q150" s="108">
        <f>K87</f>
        <v>0</v>
      </c>
      <c r="R150" s="109"/>
      <c r="S150" s="110"/>
      <c r="W150" s="37"/>
    </row>
    <row r="151" spans="1:23" x14ac:dyDescent="0.25">
      <c r="A151" s="35"/>
      <c r="W151" s="37"/>
    </row>
    <row r="152" spans="1:23" x14ac:dyDescent="0.25">
      <c r="A152" s="35"/>
      <c r="B152" s="76" t="s">
        <v>225</v>
      </c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37"/>
    </row>
    <row r="153" spans="1:23" x14ac:dyDescent="0.25">
      <c r="A153" s="35"/>
      <c r="W153" s="37"/>
    </row>
    <row r="154" spans="1:23" x14ac:dyDescent="0.25">
      <c r="A154" s="35"/>
      <c r="B154" s="34" t="s">
        <v>226</v>
      </c>
      <c r="E154" s="108">
        <f>R87</f>
        <v>0</v>
      </c>
      <c r="F154" s="109"/>
      <c r="G154" s="109"/>
      <c r="H154" s="109"/>
      <c r="I154" s="109"/>
      <c r="J154" s="109"/>
      <c r="K154" s="109"/>
      <c r="L154" s="109"/>
      <c r="M154" s="109"/>
      <c r="N154" s="110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234</v>
      </c>
      <c r="P156" s="108">
        <f>G69</f>
        <v>0</v>
      </c>
      <c r="Q156" s="109"/>
      <c r="R156" s="109"/>
      <c r="S156" s="109"/>
      <c r="T156" s="109"/>
      <c r="U156" s="109"/>
      <c r="V156" s="110"/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x14ac:dyDescent="0.25">
      <c r="A158" s="35"/>
      <c r="B158" s="34" t="s">
        <v>228</v>
      </c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>
        <v>1</v>
      </c>
      <c r="C160" s="111">
        <f>+G71</f>
        <v>0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5"/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2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3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4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5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6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 t="s">
        <v>229</v>
      </c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116" t="s">
        <v>230</v>
      </c>
      <c r="W174" s="37"/>
    </row>
    <row r="175" spans="1:23" x14ac:dyDescent="0.25">
      <c r="A175" s="35"/>
      <c r="B175" s="116" t="s">
        <v>231</v>
      </c>
      <c r="W175" s="37"/>
    </row>
    <row r="176" spans="1:23" ht="15.6" customHeight="1" x14ac:dyDescent="0.25">
      <c r="A176" s="35"/>
      <c r="B176" s="86" t="s">
        <v>232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W176" s="37"/>
    </row>
    <row r="177" spans="1:23" x14ac:dyDescent="0.25">
      <c r="A177" s="35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W177" s="37"/>
    </row>
    <row r="178" spans="1:23" x14ac:dyDescent="0.25">
      <c r="A178" s="35"/>
      <c r="B178" s="138"/>
      <c r="W178" s="37"/>
    </row>
    <row r="179" spans="1:23" x14ac:dyDescent="0.25">
      <c r="A179" s="35"/>
      <c r="B179" s="38" t="s">
        <v>240</v>
      </c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</row>
    <row r="180" spans="1:23" x14ac:dyDescent="0.25">
      <c r="A180" s="35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37"/>
    </row>
    <row r="181" spans="1:23" x14ac:dyDescent="0.25">
      <c r="A181" s="35"/>
      <c r="B181" s="138" t="s">
        <v>233</v>
      </c>
      <c r="C181" s="138"/>
      <c r="D181" s="108">
        <f>G69</f>
        <v>0</v>
      </c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10"/>
      <c r="Q181" s="138"/>
      <c r="R181" s="138"/>
      <c r="S181" s="138"/>
      <c r="T181" s="138"/>
      <c r="U181" s="138"/>
      <c r="V181" s="138"/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ht="22.5" customHeight="1" x14ac:dyDescent="0.25">
      <c r="A183" s="35"/>
      <c r="B183" s="34" t="s">
        <v>235</v>
      </c>
      <c r="E183" s="140"/>
      <c r="F183" s="140"/>
      <c r="G183" s="140"/>
      <c r="H183" s="140"/>
      <c r="I183" s="140"/>
      <c r="J183" s="140"/>
      <c r="K183" s="140"/>
      <c r="L183" s="34" t="s">
        <v>236</v>
      </c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237</v>
      </c>
      <c r="F185" s="140"/>
      <c r="G185" s="140"/>
      <c r="H185" s="140"/>
      <c r="I185" s="140"/>
      <c r="J185" s="140"/>
      <c r="K185" s="140"/>
      <c r="L185" s="140"/>
      <c r="M185" s="34" t="s">
        <v>238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239</v>
      </c>
      <c r="W187" s="37"/>
    </row>
    <row r="188" spans="1:23" x14ac:dyDescent="0.25">
      <c r="A188" s="35"/>
      <c r="B188" s="138"/>
      <c r="W188" s="37"/>
    </row>
    <row r="189" spans="1:23" x14ac:dyDescent="0.25">
      <c r="A189" s="35"/>
      <c r="B189" s="38" t="s">
        <v>241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</row>
    <row r="190" spans="1:23" x14ac:dyDescent="0.25">
      <c r="A190" s="35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37"/>
    </row>
    <row r="191" spans="1:23" x14ac:dyDescent="0.25">
      <c r="A191" s="35"/>
      <c r="B191" s="34" t="s">
        <v>242</v>
      </c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 t="s">
        <v>227</v>
      </c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W195" s="37"/>
    </row>
    <row r="196" spans="1:23" x14ac:dyDescent="0.25">
      <c r="A196" s="35"/>
      <c r="B196" s="34" t="s">
        <v>246</v>
      </c>
      <c r="W196" s="37"/>
    </row>
    <row r="197" spans="1:23" x14ac:dyDescent="0.25">
      <c r="A197" s="35"/>
      <c r="W197" s="37"/>
    </row>
    <row r="198" spans="1:23" x14ac:dyDescent="0.25">
      <c r="A198" s="35"/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B201" s="141" t="s">
        <v>245</v>
      </c>
      <c r="C201" s="141"/>
      <c r="D201" s="141"/>
      <c r="E201" s="141"/>
      <c r="F201" s="141"/>
      <c r="G201" s="141"/>
      <c r="H201" s="141"/>
      <c r="I201" s="141"/>
      <c r="J201" s="141"/>
      <c r="K201" s="141"/>
      <c r="Q201" s="141" t="s">
        <v>243</v>
      </c>
      <c r="R201" s="141"/>
      <c r="S201" s="141"/>
      <c r="T201" s="141"/>
      <c r="U201" s="141"/>
      <c r="V201" s="141"/>
      <c r="W201" s="37"/>
    </row>
    <row r="202" spans="1:23" x14ac:dyDescent="0.25">
      <c r="A202" s="35"/>
      <c r="B202" s="142"/>
      <c r="C202" s="142"/>
      <c r="D202" s="142"/>
      <c r="E202" s="142"/>
      <c r="F202" s="142"/>
      <c r="G202" s="142"/>
      <c r="H202" s="142"/>
      <c r="I202" s="142"/>
      <c r="W202" s="37"/>
    </row>
    <row r="203" spans="1:23" x14ac:dyDescent="0.25">
      <c r="A203" s="35"/>
      <c r="B203" s="142"/>
      <c r="C203" s="142"/>
      <c r="D203" s="142"/>
      <c r="E203" s="142"/>
      <c r="F203" s="142"/>
      <c r="G203" s="142"/>
      <c r="H203" s="142"/>
      <c r="I203" s="142"/>
      <c r="W203" s="37"/>
    </row>
    <row r="204" spans="1:23" x14ac:dyDescent="0.25">
      <c r="A204" s="35"/>
      <c r="B204" s="142" t="s">
        <v>248</v>
      </c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/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 t="s">
        <v>247</v>
      </c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/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3" t="s">
        <v>244</v>
      </c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134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35"/>
    </row>
  </sheetData>
  <sheetProtection algorithmName="SHA-512" hashValue="SAGJdVK6T3bhVNT3bfRQ/ugfr6b6ayBzwrX+mDBtcCAG1zLfnF2nQtte7BZ/rxiDf/YVPdGV1wcHIb+H0gpqbw==" saltValue="iqCU6jr1NOEWAC10MiR2Rw==" spinCount="100000" sheet="1" objects="1" scenarios="1"/>
  <mergeCells count="82">
    <mergeCell ref="I28:P28"/>
    <mergeCell ref="B1:V1"/>
    <mergeCell ref="B2:V2"/>
    <mergeCell ref="E7:I7"/>
    <mergeCell ref="E9:I9"/>
    <mergeCell ref="I12:V12"/>
    <mergeCell ref="I14:V14"/>
    <mergeCell ref="I16:V16"/>
    <mergeCell ref="I18:V18"/>
    <mergeCell ref="I20:V20"/>
    <mergeCell ref="I22:V22"/>
    <mergeCell ref="I26:V26"/>
    <mergeCell ref="B3:V3"/>
    <mergeCell ref="C57:U57"/>
    <mergeCell ref="I30:P30"/>
    <mergeCell ref="I32:V32"/>
    <mergeCell ref="I35:L35"/>
    <mergeCell ref="N35:Q35"/>
    <mergeCell ref="I37:V37"/>
    <mergeCell ref="I39:V39"/>
    <mergeCell ref="C43:U43"/>
    <mergeCell ref="C44:U44"/>
    <mergeCell ref="C46:T49"/>
    <mergeCell ref="C55:U55"/>
    <mergeCell ref="C52:F52"/>
    <mergeCell ref="G79:T79"/>
    <mergeCell ref="C59:U59"/>
    <mergeCell ref="C64:U64"/>
    <mergeCell ref="B66:V66"/>
    <mergeCell ref="B67:V67"/>
    <mergeCell ref="G69:T69"/>
    <mergeCell ref="G71:T71"/>
    <mergeCell ref="G73:T73"/>
    <mergeCell ref="G75:T75"/>
    <mergeCell ref="G77:T77"/>
    <mergeCell ref="C60:V60"/>
    <mergeCell ref="G107:K107"/>
    <mergeCell ref="G81:T81"/>
    <mergeCell ref="H85:L85"/>
    <mergeCell ref="P85:T85"/>
    <mergeCell ref="K87:M87"/>
    <mergeCell ref="R87:V87"/>
    <mergeCell ref="R91:U91"/>
    <mergeCell ref="R93:U93"/>
    <mergeCell ref="D95:G95"/>
    <mergeCell ref="B97:V97"/>
    <mergeCell ref="B99:V99"/>
    <mergeCell ref="B103:V103"/>
    <mergeCell ref="G142:S142"/>
    <mergeCell ref="G109:K109"/>
    <mergeCell ref="G113:K113"/>
    <mergeCell ref="D116:G116"/>
    <mergeCell ref="R118:V118"/>
    <mergeCell ref="G129:S129"/>
    <mergeCell ref="G131:N131"/>
    <mergeCell ref="G133:N133"/>
    <mergeCell ref="G135:S135"/>
    <mergeCell ref="G138:J138"/>
    <mergeCell ref="L138:O138"/>
    <mergeCell ref="G140:S140"/>
    <mergeCell ref="C168:P168"/>
    <mergeCell ref="B144:V144"/>
    <mergeCell ref="E145:I145"/>
    <mergeCell ref="E147:I147"/>
    <mergeCell ref="Q150:S150"/>
    <mergeCell ref="B152:V152"/>
    <mergeCell ref="E154:N154"/>
    <mergeCell ref="P156:V156"/>
    <mergeCell ref="C160:P160"/>
    <mergeCell ref="C162:P162"/>
    <mergeCell ref="C164:P164"/>
    <mergeCell ref="C166:P166"/>
    <mergeCell ref="F187:L187"/>
    <mergeCell ref="B189:V189"/>
    <mergeCell ref="B201:K201"/>
    <mergeCell ref="Q201:V201"/>
    <mergeCell ref="C170:P170"/>
    <mergeCell ref="B176:U177"/>
    <mergeCell ref="B179:V179"/>
    <mergeCell ref="D181:P181"/>
    <mergeCell ref="E183:K183"/>
    <mergeCell ref="F185:L185"/>
  </mergeCells>
  <dataValidations count="2">
    <dataValidation type="whole" allowBlank="1" showInputMessage="1" showErrorMessage="1" error="ATTENZIONE L'importo inserito è inferiore a € 378,00 o è superiore a € 756,00" prompt="Indicare un importo nei limiti previsti per la fase introduttiva" sqref="V49" xr:uid="{5C6D4831-6720-4095-AB24-F07332566703}">
      <formula1>378</formula1>
      <formula2>756</formula2>
    </dataValidation>
    <dataValidation type="whole" allowBlank="1" showInputMessage="1" showErrorMessage="1" error="attenzione: inserito un numero diverso da 1" prompt="Inserire 1 nel caso si verifichi la condizione" sqref="T52" xr:uid="{2779AAA3-DF76-4800-8ADE-98A31EECC228}">
      <formula1>1</formula1>
      <formula2>1</formula2>
    </dataValidation>
  </dataValidations>
  <hyperlinks>
    <hyperlink ref="V6" location="'ELENCO TABELLE'!A1" display="Torna all'Elenco Tabelle" xr:uid="{B349856C-EC43-4593-8A87-3EB089213A9E}"/>
  </hyperlinks>
  <printOptions horizontalCentered="1" verticalCentered="1"/>
  <pageMargins left="0.19685039370078741" right="0.39370078740157483" top="0.39370078740157483" bottom="0.39370078740157483" header="0.31496062992125984" footer="0.31496062992125984"/>
  <pageSetup paperSize="9" scale="70" orientation="portrait" r:id="rId1"/>
  <rowBreaks count="2" manualBreakCount="2">
    <brk id="65" max="16383" man="1"/>
    <brk id="14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8369" r:id="rId4">
          <objectPr defaultSize="0" autoPict="0" r:id="rId5">
            <anchor moveWithCells="1" sizeWithCells="1">
              <from>
                <xdr:col>12</xdr:col>
                <xdr:colOff>57150</xdr:colOff>
                <xdr:row>143</xdr:row>
                <xdr:rowOff>180975</xdr:rowOff>
              </from>
              <to>
                <xdr:col>14</xdr:col>
                <xdr:colOff>85725</xdr:colOff>
                <xdr:row>147</xdr:row>
                <xdr:rowOff>190500</xdr:rowOff>
              </to>
            </anchor>
          </objectPr>
        </oleObject>
      </mc:Choice>
      <mc:Fallback>
        <oleObject progId="Word.Picture.8" shapeId="5836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W215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customHeight="1" x14ac:dyDescent="0.3">
      <c r="A1" s="31"/>
      <c r="B1" s="32" t="s">
        <v>290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ht="15.75" customHeight="1" x14ac:dyDescent="0.25">
      <c r="A2" s="35"/>
      <c r="B2" s="36" t="s">
        <v>291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37.5" customHeight="1" x14ac:dyDescent="0.25">
      <c r="A3" s="35"/>
      <c r="B3" s="144" t="s">
        <v>306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ht="15.75" customHeight="1" x14ac:dyDescent="0.25">
      <c r="A6" s="35"/>
      <c r="V6" s="45" t="s">
        <v>45</v>
      </c>
      <c r="W6" s="37"/>
    </row>
    <row r="7" spans="1:23" ht="15.75" customHeight="1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15.75" customHeight="1" x14ac:dyDescent="0.25">
      <c r="A9" s="35"/>
      <c r="B9" s="46" t="s">
        <v>193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ht="15.75" customHeight="1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ht="15.75" customHeight="1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ht="15.75" customHeight="1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ht="15.75" customHeight="1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ht="15.75" customHeight="1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ht="15.75" customHeight="1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ht="15.75" customHeight="1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ht="15.75" customHeight="1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15.75" customHeight="1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ht="15.75" customHeight="1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ht="15.75" customHeight="1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ht="15.75" customHeight="1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ht="15.75" customHeight="1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ht="15.75" customHeight="1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15.75" customHeight="1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ht="15.75" customHeight="1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ht="15.75" customHeight="1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customHeight="1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378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187" t="s">
        <v>304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192"/>
      <c r="V46" s="71"/>
      <c r="W46" s="37"/>
    </row>
    <row r="47" spans="1:23" ht="16.5" customHeight="1" x14ac:dyDescent="0.25">
      <c r="A47" s="35"/>
      <c r="C47" s="187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192"/>
      <c r="V47" s="71"/>
      <c r="W47" s="37"/>
    </row>
    <row r="48" spans="1:23" ht="16.5" customHeight="1" x14ac:dyDescent="0.25">
      <c r="A48" s="35"/>
      <c r="C48" s="187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192"/>
      <c r="V48" s="71"/>
      <c r="W48" s="37"/>
    </row>
    <row r="49" spans="1:23" ht="16.5" customHeight="1" x14ac:dyDescent="0.25">
      <c r="A49" s="35"/>
      <c r="C49" s="187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192"/>
      <c r="V49" s="193">
        <v>709</v>
      </c>
      <c r="W49" s="37"/>
    </row>
    <row r="50" spans="1:23" ht="13.5" customHeight="1" x14ac:dyDescent="0.25">
      <c r="A50" s="35"/>
      <c r="C50" s="194" t="s">
        <v>281</v>
      </c>
      <c r="V50" s="71"/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187" t="s">
        <v>58</v>
      </c>
      <c r="D52" s="86"/>
      <c r="E52" s="86"/>
      <c r="F52" s="86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9"/>
      <c r="T52" s="79"/>
      <c r="U52" s="152"/>
      <c r="V52" s="80">
        <f>IF(T52=1,0,1418)</f>
        <v>1418</v>
      </c>
      <c r="W52" s="37"/>
    </row>
    <row r="53" spans="1:23" ht="13.5" customHeight="1" x14ac:dyDescent="0.25">
      <c r="A53" s="35"/>
      <c r="C53" s="194" t="s">
        <v>301</v>
      </c>
      <c r="V53" s="71"/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69" t="s">
        <v>27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1">
        <f>+V44+V49+V52</f>
        <v>2505</v>
      </c>
      <c r="W55" s="37"/>
    </row>
    <row r="56" spans="1:23" ht="5.25" customHeight="1" x14ac:dyDescent="0.25">
      <c r="A56" s="35"/>
      <c r="C56" s="72"/>
      <c r="V56" s="71"/>
      <c r="W56" s="37"/>
    </row>
    <row r="57" spans="1:23" ht="16.5" customHeight="1" x14ac:dyDescent="0.25">
      <c r="A57" s="35"/>
      <c r="C57" s="69" t="s">
        <v>26</v>
      </c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1">
        <f>+V55/3</f>
        <v>835</v>
      </c>
      <c r="W57" s="37"/>
    </row>
    <row r="58" spans="1:23" ht="5.25" customHeight="1" thickBot="1" x14ac:dyDescent="0.3">
      <c r="A58" s="35"/>
      <c r="C58" s="72"/>
      <c r="V58" s="71"/>
      <c r="W58" s="37"/>
    </row>
    <row r="59" spans="1:23" ht="18" customHeight="1" thickBot="1" x14ac:dyDescent="0.3">
      <c r="A59" s="35"/>
      <c r="C59" s="195" t="s">
        <v>66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7"/>
      <c r="V59" s="97">
        <f>+V55-V57</f>
        <v>1670</v>
      </c>
      <c r="W59" s="37"/>
    </row>
    <row r="60" spans="1:23" ht="18" customHeight="1" x14ac:dyDescent="0.25">
      <c r="A60" s="35"/>
      <c r="C60" s="198" t="s">
        <v>311</v>
      </c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200"/>
      <c r="W60" s="37"/>
    </row>
    <row r="61" spans="1:23" x14ac:dyDescent="0.25">
      <c r="A61" s="35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100" customFormat="1" ht="6" customHeight="1" x14ac:dyDescent="0.2">
      <c r="A63" s="99"/>
      <c r="W63" s="101"/>
    </row>
    <row r="64" spans="1:23" s="100" customFormat="1" ht="16.5" customHeight="1" x14ac:dyDescent="0.2">
      <c r="A64" s="99"/>
      <c r="C64" s="92" t="s">
        <v>61</v>
      </c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102"/>
      <c r="W64" s="101"/>
    </row>
    <row r="65" spans="1:23" s="83" customFormat="1" ht="12.75" customHeight="1" x14ac:dyDescent="0.25">
      <c r="A65" s="103"/>
      <c r="B65" s="104"/>
      <c r="C65" s="104"/>
      <c r="D65" s="105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6"/>
    </row>
    <row r="66" spans="1:23" ht="18.75" x14ac:dyDescent="0.3">
      <c r="A66" s="31"/>
      <c r="B66" s="32" t="s">
        <v>199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</row>
    <row r="67" spans="1:23" x14ac:dyDescent="0.25">
      <c r="A67" s="35"/>
      <c r="B67" s="107" t="s">
        <v>206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37"/>
    </row>
    <row r="68" spans="1:23" x14ac:dyDescent="0.25">
      <c r="A68" s="35"/>
      <c r="W68" s="37"/>
    </row>
    <row r="69" spans="1:23" x14ac:dyDescent="0.25">
      <c r="A69" s="35"/>
      <c r="B69" s="34" t="s">
        <v>200</v>
      </c>
      <c r="G69" s="108">
        <f>+I26</f>
        <v>0</v>
      </c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10"/>
      <c r="W69" s="37"/>
    </row>
    <row r="70" spans="1:23" x14ac:dyDescent="0.25">
      <c r="A70" s="35"/>
      <c r="W70" s="37"/>
    </row>
    <row r="71" spans="1:23" x14ac:dyDescent="0.25">
      <c r="A71" s="35"/>
      <c r="B71" s="34" t="s">
        <v>201</v>
      </c>
      <c r="F71" s="34">
        <v>1</v>
      </c>
      <c r="G71" s="108">
        <f>+I12</f>
        <v>0</v>
      </c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0"/>
      <c r="W71" s="37"/>
    </row>
    <row r="72" spans="1:23" ht="5.25" customHeight="1" x14ac:dyDescent="0.25">
      <c r="A72" s="35"/>
      <c r="W72" s="37"/>
    </row>
    <row r="73" spans="1:23" x14ac:dyDescent="0.25">
      <c r="A73" s="35"/>
      <c r="F73" s="34">
        <v>2</v>
      </c>
      <c r="G73" s="108">
        <f>+I14</f>
        <v>0</v>
      </c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10"/>
      <c r="W73" s="37"/>
    </row>
    <row r="74" spans="1:23" ht="5.25" customHeight="1" x14ac:dyDescent="0.25">
      <c r="A74" s="35"/>
      <c r="W74" s="37"/>
    </row>
    <row r="75" spans="1:23" x14ac:dyDescent="0.25">
      <c r="A75" s="35"/>
      <c r="F75" s="34">
        <v>3</v>
      </c>
      <c r="G75" s="108">
        <f>I16</f>
        <v>0</v>
      </c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10"/>
      <c r="W75" s="37"/>
    </row>
    <row r="76" spans="1:23" ht="5.25" customHeight="1" x14ac:dyDescent="0.25">
      <c r="A76" s="35"/>
      <c r="W76" s="37"/>
    </row>
    <row r="77" spans="1:23" x14ac:dyDescent="0.25">
      <c r="A77" s="35"/>
      <c r="F77" s="34">
        <v>4</v>
      </c>
      <c r="G77" s="108">
        <f>+I18</f>
        <v>0</v>
      </c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10"/>
      <c r="W77" s="37"/>
    </row>
    <row r="78" spans="1:23" ht="5.25" customHeight="1" x14ac:dyDescent="0.25">
      <c r="A78" s="35"/>
      <c r="W78" s="37"/>
    </row>
    <row r="79" spans="1:23" x14ac:dyDescent="0.25">
      <c r="A79" s="35"/>
      <c r="F79" s="34">
        <v>5</v>
      </c>
      <c r="G79" s="108">
        <f>+I20</f>
        <v>0</v>
      </c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10"/>
      <c r="W79" s="37"/>
    </row>
    <row r="80" spans="1:23" ht="5.25" customHeight="1" x14ac:dyDescent="0.25">
      <c r="A80" s="35"/>
      <c r="W80" s="37"/>
    </row>
    <row r="81" spans="1:23" x14ac:dyDescent="0.25">
      <c r="A81" s="35"/>
      <c r="F81" s="34">
        <v>6</v>
      </c>
      <c r="G81" s="108">
        <f>+I22</f>
        <v>0</v>
      </c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10"/>
      <c r="W81" s="37"/>
    </row>
    <row r="82" spans="1:23" x14ac:dyDescent="0.25">
      <c r="A82" s="35"/>
      <c r="W82" s="37"/>
    </row>
    <row r="83" spans="1:23" x14ac:dyDescent="0.25">
      <c r="A83" s="35"/>
      <c r="B83" s="34" t="s">
        <v>202</v>
      </c>
      <c r="W83" s="37"/>
    </row>
    <row r="84" spans="1:23" ht="5.25" customHeight="1" x14ac:dyDescent="0.25">
      <c r="A84" s="35"/>
      <c r="C84" s="43"/>
      <c r="V84" s="44"/>
      <c r="W84" s="37"/>
    </row>
    <row r="85" spans="1:23" x14ac:dyDescent="0.25">
      <c r="A85" s="35"/>
      <c r="B85" s="34" t="s">
        <v>203</v>
      </c>
      <c r="E85" s="46" t="str">
        <f>+B7</f>
        <v>RG NR</v>
      </c>
      <c r="H85" s="111">
        <f>+E7</f>
        <v>0</v>
      </c>
      <c r="I85" s="109"/>
      <c r="J85" s="109"/>
      <c r="K85" s="109"/>
      <c r="L85" s="110"/>
      <c r="N85" s="46" t="str">
        <f>+B9</f>
        <v>SIGE</v>
      </c>
      <c r="P85" s="111">
        <f>+E9</f>
        <v>0</v>
      </c>
      <c r="Q85" s="109"/>
      <c r="R85" s="109"/>
      <c r="S85" s="109"/>
      <c r="T85" s="110"/>
      <c r="W85" s="37"/>
    </row>
    <row r="86" spans="1:23" ht="5.25" customHeight="1" x14ac:dyDescent="0.25">
      <c r="A86" s="35"/>
      <c r="C86" s="43"/>
      <c r="V86" s="44"/>
      <c r="W86" s="37"/>
    </row>
    <row r="87" spans="1:23" x14ac:dyDescent="0.25">
      <c r="A87" s="35"/>
      <c r="B87" s="34" t="s">
        <v>204</v>
      </c>
      <c r="K87" s="52"/>
      <c r="L87" s="53"/>
      <c r="M87" s="54"/>
      <c r="O87" s="34" t="s">
        <v>205</v>
      </c>
      <c r="R87" s="52"/>
      <c r="S87" s="53"/>
      <c r="T87" s="53"/>
      <c r="U87" s="53"/>
      <c r="V87" s="54"/>
      <c r="W87" s="37"/>
    </row>
    <row r="88" spans="1:23" ht="5.25" customHeight="1" x14ac:dyDescent="0.25">
      <c r="A88" s="35"/>
      <c r="C88" s="43"/>
      <c r="V88" s="44"/>
      <c r="W88" s="37"/>
    </row>
    <row r="89" spans="1:23" x14ac:dyDescent="0.25">
      <c r="A89" s="35"/>
      <c r="B89" s="34" t="s">
        <v>258</v>
      </c>
      <c r="W89" s="37"/>
    </row>
    <row r="90" spans="1:23" ht="5.25" customHeight="1" x14ac:dyDescent="0.25">
      <c r="A90" s="35"/>
      <c r="C90" s="43"/>
      <c r="V90" s="44"/>
      <c r="W90" s="37"/>
    </row>
    <row r="91" spans="1:23" x14ac:dyDescent="0.25">
      <c r="A91" s="35"/>
      <c r="B91" s="34" t="s">
        <v>256</v>
      </c>
      <c r="R91" s="112"/>
      <c r="S91" s="113"/>
      <c r="T91" s="113"/>
      <c r="U91" s="114"/>
      <c r="W91" s="37"/>
    </row>
    <row r="92" spans="1:23" ht="5.25" customHeight="1" x14ac:dyDescent="0.25">
      <c r="A92" s="35"/>
      <c r="C92" s="43"/>
      <c r="V92" s="44"/>
      <c r="W92" s="37"/>
    </row>
    <row r="93" spans="1:23" x14ac:dyDescent="0.25">
      <c r="A93" s="35"/>
      <c r="B93" s="34" t="s">
        <v>257</v>
      </c>
      <c r="R93" s="112"/>
      <c r="S93" s="113"/>
      <c r="T93" s="113"/>
      <c r="U93" s="114"/>
      <c r="W93" s="37"/>
    </row>
    <row r="94" spans="1:23" ht="5.25" customHeight="1" x14ac:dyDescent="0.25">
      <c r="A94" s="35"/>
      <c r="C94" s="43"/>
      <c r="E94" s="115"/>
      <c r="F94" s="115"/>
      <c r="G94" s="115"/>
      <c r="H94" s="115"/>
      <c r="V94" s="44"/>
      <c r="W94" s="37"/>
    </row>
    <row r="95" spans="1:23" x14ac:dyDescent="0.25">
      <c r="A95" s="35"/>
      <c r="B95" s="34" t="s">
        <v>253</v>
      </c>
      <c r="D95" s="47"/>
      <c r="E95" s="48"/>
      <c r="F95" s="48"/>
      <c r="G95" s="49"/>
      <c r="W95" s="37"/>
    </row>
    <row r="96" spans="1:23" x14ac:dyDescent="0.25">
      <c r="A96" s="35"/>
      <c r="W96" s="37"/>
    </row>
    <row r="97" spans="1:23" x14ac:dyDescent="0.25">
      <c r="A97" s="35"/>
      <c r="B97" s="38" t="s">
        <v>99</v>
      </c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</row>
    <row r="98" spans="1:23" x14ac:dyDescent="0.25">
      <c r="A98" s="35"/>
      <c r="W98" s="37"/>
    </row>
    <row r="99" spans="1:23" ht="32.25" customHeight="1" x14ac:dyDescent="0.25">
      <c r="A99" s="35"/>
      <c r="B99" s="86" t="s">
        <v>207</v>
      </c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37"/>
    </row>
    <row r="100" spans="1:23" ht="5.25" customHeight="1" x14ac:dyDescent="0.25">
      <c r="A100" s="35"/>
      <c r="C100" s="43"/>
      <c r="V100" s="44"/>
      <c r="W100" s="37"/>
    </row>
    <row r="101" spans="1:23" x14ac:dyDescent="0.25">
      <c r="A101" s="35"/>
      <c r="B101" s="116" t="s">
        <v>208</v>
      </c>
      <c r="W101" s="37"/>
    </row>
    <row r="102" spans="1:23" x14ac:dyDescent="0.25">
      <c r="A102" s="35"/>
      <c r="W102" s="37"/>
    </row>
    <row r="103" spans="1:23" x14ac:dyDescent="0.25">
      <c r="A103" s="35"/>
      <c r="B103" s="38" t="s">
        <v>100</v>
      </c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</row>
    <row r="104" spans="1:23" x14ac:dyDescent="0.25">
      <c r="A104" s="35"/>
      <c r="W104" s="37"/>
    </row>
    <row r="105" spans="1:23" x14ac:dyDescent="0.25">
      <c r="A105" s="35"/>
      <c r="B105" s="116" t="s">
        <v>210</v>
      </c>
      <c r="W105" s="37"/>
    </row>
    <row r="106" spans="1:23" ht="5.25" customHeight="1" x14ac:dyDescent="0.25">
      <c r="A106" s="35"/>
      <c r="C106" s="43"/>
      <c r="V106" s="44"/>
      <c r="W106" s="37"/>
    </row>
    <row r="107" spans="1:23" x14ac:dyDescent="0.25">
      <c r="A107" s="35"/>
      <c r="B107" s="116" t="s">
        <v>211</v>
      </c>
      <c r="G107" s="117">
        <f>+V59</f>
        <v>1670</v>
      </c>
      <c r="H107" s="160"/>
      <c r="I107" s="160"/>
      <c r="J107" s="160"/>
      <c r="K107" s="161"/>
      <c r="L107" s="34" t="s">
        <v>215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116" t="s">
        <v>212</v>
      </c>
      <c r="G109" s="120"/>
      <c r="H109" s="162"/>
      <c r="I109" s="162"/>
      <c r="J109" s="162"/>
      <c r="K109" s="163"/>
      <c r="L109" s="34" t="s">
        <v>214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116" t="s">
        <v>209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116" t="s">
        <v>212</v>
      </c>
      <c r="G113" s="117">
        <f>+V64</f>
        <v>0</v>
      </c>
      <c r="H113" s="160"/>
      <c r="I113" s="160"/>
      <c r="J113" s="160"/>
      <c r="K113" s="161"/>
      <c r="L113" s="34" t="s">
        <v>213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116"/>
      <c r="W115" s="37"/>
    </row>
    <row r="116" spans="1:23" x14ac:dyDescent="0.25">
      <c r="A116" s="35"/>
      <c r="B116" s="116" t="s">
        <v>216</v>
      </c>
      <c r="D116" s="148"/>
      <c r="E116" s="124"/>
      <c r="F116" s="124"/>
      <c r="G116" s="125"/>
      <c r="W116" s="37"/>
    </row>
    <row r="117" spans="1:23" x14ac:dyDescent="0.25">
      <c r="A117" s="35"/>
      <c r="B117" s="116"/>
      <c r="R117" s="126"/>
      <c r="S117" s="126"/>
      <c r="T117" s="126"/>
      <c r="U117" s="126"/>
      <c r="V117" s="126"/>
      <c r="W117" s="37"/>
    </row>
    <row r="118" spans="1:23" x14ac:dyDescent="0.25">
      <c r="A118" s="35"/>
      <c r="B118" s="116"/>
      <c r="R118" s="127" t="s">
        <v>217</v>
      </c>
      <c r="S118" s="127"/>
      <c r="T118" s="127"/>
      <c r="U118" s="127"/>
      <c r="V118" s="127"/>
      <c r="W118" s="37"/>
    </row>
    <row r="119" spans="1:23" x14ac:dyDescent="0.25">
      <c r="A119" s="35"/>
      <c r="B119" s="116"/>
      <c r="W119" s="37"/>
    </row>
    <row r="120" spans="1:23" ht="5.25" customHeight="1" x14ac:dyDescent="0.25">
      <c r="A120" s="35"/>
      <c r="B120" s="63"/>
      <c r="C120" s="64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5"/>
      <c r="W120" s="37"/>
    </row>
    <row r="121" spans="1:23" x14ac:dyDescent="0.25">
      <c r="A121" s="35"/>
      <c r="B121" s="116"/>
      <c r="W121" s="37"/>
    </row>
    <row r="122" spans="1:23" x14ac:dyDescent="0.25">
      <c r="A122" s="35"/>
      <c r="B122" s="46" t="s">
        <v>218</v>
      </c>
      <c r="C122" s="46"/>
      <c r="D122" s="128" t="s">
        <v>219</v>
      </c>
      <c r="W122" s="37"/>
    </row>
    <row r="123" spans="1:23" x14ac:dyDescent="0.25">
      <c r="A123" s="35"/>
      <c r="D123" s="128" t="s">
        <v>220</v>
      </c>
      <c r="W123" s="37"/>
    </row>
    <row r="124" spans="1:23" x14ac:dyDescent="0.25">
      <c r="A124" s="35"/>
      <c r="D124" s="128" t="s">
        <v>221</v>
      </c>
      <c r="W124" s="37"/>
    </row>
    <row r="125" spans="1:23" x14ac:dyDescent="0.25">
      <c r="A125" s="35"/>
      <c r="D125" s="128" t="s">
        <v>222</v>
      </c>
      <c r="W125" s="37"/>
    </row>
    <row r="126" spans="1:23" x14ac:dyDescent="0.25">
      <c r="A126" s="35"/>
      <c r="D126" s="128" t="s">
        <v>223</v>
      </c>
      <c r="W126" s="37"/>
    </row>
    <row r="127" spans="1:23" x14ac:dyDescent="0.25">
      <c r="A127" s="35"/>
      <c r="D127" s="128"/>
      <c r="W127" s="37"/>
    </row>
    <row r="128" spans="1:23" x14ac:dyDescent="0.25">
      <c r="A128" s="35"/>
      <c r="B128" s="129" t="s">
        <v>50</v>
      </c>
      <c r="T128" s="50"/>
      <c r="U128" s="50"/>
      <c r="V128" s="50"/>
      <c r="W128" s="37"/>
    </row>
    <row r="129" spans="1:23" x14ac:dyDescent="0.25">
      <c r="A129" s="35"/>
      <c r="B129" s="130" t="s">
        <v>48</v>
      </c>
      <c r="G129" s="108">
        <f>+G69</f>
        <v>0</v>
      </c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10"/>
      <c r="W129" s="37"/>
    </row>
    <row r="130" spans="1:23" ht="6" customHeight="1" x14ac:dyDescent="0.25">
      <c r="A130" s="35"/>
      <c r="B130" s="13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V130" s="50"/>
      <c r="W130" s="37"/>
    </row>
    <row r="131" spans="1:23" x14ac:dyDescent="0.25">
      <c r="A131" s="35"/>
      <c r="B131" s="130" t="s">
        <v>47</v>
      </c>
      <c r="G131" s="108">
        <f>+I28</f>
        <v>0</v>
      </c>
      <c r="H131" s="109"/>
      <c r="I131" s="109"/>
      <c r="J131" s="109"/>
      <c r="K131" s="109"/>
      <c r="L131" s="109"/>
      <c r="M131" s="109"/>
      <c r="N131" s="110"/>
      <c r="O131" s="50"/>
      <c r="P131" s="50"/>
      <c r="Q131" s="50"/>
      <c r="R131" s="50"/>
      <c r="S131" s="50"/>
      <c r="V131" s="50"/>
      <c r="W131" s="37"/>
    </row>
    <row r="132" spans="1:23" ht="6" customHeight="1" x14ac:dyDescent="0.25">
      <c r="A132" s="35"/>
      <c r="B132" s="13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V132" s="50"/>
      <c r="W132" s="37"/>
    </row>
    <row r="133" spans="1:23" x14ac:dyDescent="0.25">
      <c r="A133" s="35"/>
      <c r="B133" s="130" t="s">
        <v>51</v>
      </c>
      <c r="G133" s="111">
        <f>+I30</f>
        <v>0</v>
      </c>
      <c r="H133" s="164"/>
      <c r="I133" s="164"/>
      <c r="J133" s="164"/>
      <c r="K133" s="164"/>
      <c r="L133" s="164"/>
      <c r="M133" s="164"/>
      <c r="N133" s="165"/>
      <c r="O133" s="50"/>
      <c r="P133" s="50"/>
      <c r="Q133" s="50"/>
      <c r="R133" s="50"/>
      <c r="S133" s="50"/>
      <c r="V133" s="50"/>
      <c r="W133" s="37"/>
    </row>
    <row r="134" spans="1:23" ht="6" customHeight="1" x14ac:dyDescent="0.25">
      <c r="A134" s="35"/>
      <c r="B134" s="13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V134" s="50"/>
      <c r="W134" s="37"/>
    </row>
    <row r="135" spans="1:23" x14ac:dyDescent="0.25">
      <c r="A135" s="35"/>
      <c r="B135" s="130" t="s">
        <v>52</v>
      </c>
      <c r="G135" s="108">
        <f>+I32</f>
        <v>0</v>
      </c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10"/>
      <c r="V135" s="50"/>
      <c r="W135" s="37"/>
    </row>
    <row r="136" spans="1:23" x14ac:dyDescent="0.25">
      <c r="A136" s="35"/>
      <c r="B136" s="130"/>
      <c r="G136" s="59" t="s">
        <v>53</v>
      </c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V136" s="50"/>
      <c r="W136" s="37"/>
    </row>
    <row r="137" spans="1:23" ht="6" customHeight="1" x14ac:dyDescent="0.25">
      <c r="A137" s="35"/>
      <c r="B137" s="13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V137" s="50"/>
      <c r="W137" s="37"/>
    </row>
    <row r="138" spans="1:23" x14ac:dyDescent="0.25">
      <c r="A138" s="35"/>
      <c r="B138" s="130" t="s">
        <v>54</v>
      </c>
      <c r="G138" s="149">
        <f>+I35</f>
        <v>0</v>
      </c>
      <c r="H138" s="201"/>
      <c r="I138" s="201"/>
      <c r="J138" s="202"/>
      <c r="K138" s="50"/>
      <c r="L138" s="149">
        <f>+N35</f>
        <v>0</v>
      </c>
      <c r="M138" s="201"/>
      <c r="N138" s="201"/>
      <c r="O138" s="202"/>
      <c r="P138" s="50"/>
      <c r="Q138" s="50"/>
      <c r="R138" s="50"/>
      <c r="S138" s="50"/>
      <c r="V138" s="50"/>
      <c r="W138" s="37"/>
    </row>
    <row r="139" spans="1:23" ht="6" customHeight="1" x14ac:dyDescent="0.25">
      <c r="A139" s="35"/>
      <c r="B139" s="13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V139" s="50"/>
      <c r="W139" s="37"/>
    </row>
    <row r="140" spans="1:23" x14ac:dyDescent="0.25">
      <c r="A140" s="35"/>
      <c r="B140" s="130" t="s">
        <v>55</v>
      </c>
      <c r="G140" s="108">
        <f>I37</f>
        <v>0</v>
      </c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10"/>
      <c r="V140" s="50"/>
      <c r="W140" s="37"/>
    </row>
    <row r="141" spans="1:23" ht="6" customHeight="1" x14ac:dyDescent="0.25">
      <c r="A141" s="35"/>
      <c r="B141" s="13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V141" s="50"/>
      <c r="W141" s="37"/>
    </row>
    <row r="142" spans="1:23" x14ac:dyDescent="0.25">
      <c r="A142" s="35"/>
      <c r="B142" s="130" t="s">
        <v>56</v>
      </c>
      <c r="G142" s="108">
        <f>+I39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V142" s="50"/>
      <c r="W142" s="37"/>
    </row>
    <row r="143" spans="1:23" ht="12.75" customHeight="1" x14ac:dyDescent="0.25">
      <c r="A143" s="134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35"/>
    </row>
    <row r="144" spans="1:23" x14ac:dyDescent="0.25">
      <c r="A144" s="31"/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33"/>
    </row>
    <row r="145" spans="1:23" x14ac:dyDescent="0.25">
      <c r="A145" s="35"/>
      <c r="B145" s="46" t="str">
        <f>+E85</f>
        <v>RG NR</v>
      </c>
      <c r="E145" s="108">
        <f>+H85</f>
        <v>0</v>
      </c>
      <c r="F145" s="109"/>
      <c r="G145" s="109"/>
      <c r="H145" s="109"/>
      <c r="I145" s="110"/>
      <c r="W145" s="37"/>
    </row>
    <row r="146" spans="1:23" ht="5.25" customHeight="1" x14ac:dyDescent="0.25">
      <c r="A146" s="35"/>
      <c r="C146" s="43"/>
      <c r="V146" s="44"/>
      <c r="W146" s="37"/>
    </row>
    <row r="147" spans="1:23" x14ac:dyDescent="0.25">
      <c r="A147" s="35"/>
      <c r="B147" s="46" t="str">
        <f>+N85</f>
        <v>SIGE</v>
      </c>
      <c r="E147" s="108">
        <f>+P85</f>
        <v>0</v>
      </c>
      <c r="F147" s="109"/>
      <c r="G147" s="109"/>
      <c r="H147" s="109"/>
      <c r="I147" s="110"/>
      <c r="W147" s="37"/>
    </row>
    <row r="148" spans="1:23" x14ac:dyDescent="0.25">
      <c r="A148" s="35"/>
      <c r="W148" s="37"/>
    </row>
    <row r="149" spans="1:23" ht="6" customHeight="1" x14ac:dyDescent="0.25">
      <c r="A149" s="35"/>
      <c r="B149" s="13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37"/>
    </row>
    <row r="150" spans="1:23" ht="17.25" x14ac:dyDescent="0.3">
      <c r="A150" s="35"/>
      <c r="H150" s="137" t="s">
        <v>224</v>
      </c>
      <c r="J150" s="137"/>
      <c r="K150" s="137"/>
      <c r="L150" s="137"/>
      <c r="M150" s="137"/>
      <c r="N150" s="137"/>
      <c r="O150" s="137"/>
      <c r="P150" s="137"/>
      <c r="Q150" s="108">
        <f>K87</f>
        <v>0</v>
      </c>
      <c r="R150" s="109"/>
      <c r="S150" s="110"/>
      <c r="W150" s="37"/>
    </row>
    <row r="151" spans="1:23" x14ac:dyDescent="0.25">
      <c r="A151" s="35"/>
      <c r="W151" s="37"/>
    </row>
    <row r="152" spans="1:23" x14ac:dyDescent="0.25">
      <c r="A152" s="35"/>
      <c r="B152" s="76" t="s">
        <v>225</v>
      </c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37"/>
    </row>
    <row r="153" spans="1:23" x14ac:dyDescent="0.25">
      <c r="A153" s="35"/>
      <c r="W153" s="37"/>
    </row>
    <row r="154" spans="1:23" x14ac:dyDescent="0.25">
      <c r="A154" s="35"/>
      <c r="B154" s="34" t="s">
        <v>226</v>
      </c>
      <c r="E154" s="108">
        <f>R87</f>
        <v>0</v>
      </c>
      <c r="F154" s="109"/>
      <c r="G154" s="109"/>
      <c r="H154" s="109"/>
      <c r="I154" s="109"/>
      <c r="J154" s="109"/>
      <c r="K154" s="109"/>
      <c r="L154" s="109"/>
      <c r="M154" s="109"/>
      <c r="N154" s="110"/>
      <c r="W154" s="37"/>
    </row>
    <row r="155" spans="1:23" x14ac:dyDescent="0.25">
      <c r="A155" s="35"/>
      <c r="W155" s="37"/>
    </row>
    <row r="156" spans="1:23" x14ac:dyDescent="0.25">
      <c r="A156" s="35"/>
      <c r="B156" s="34" t="s">
        <v>234</v>
      </c>
      <c r="P156" s="108">
        <f>G69</f>
        <v>0</v>
      </c>
      <c r="Q156" s="109"/>
      <c r="R156" s="109"/>
      <c r="S156" s="109"/>
      <c r="T156" s="109"/>
      <c r="U156" s="109"/>
      <c r="V156" s="110"/>
      <c r="W156" s="37"/>
    </row>
    <row r="157" spans="1:23" ht="6" customHeight="1" x14ac:dyDescent="0.25">
      <c r="A157" s="35"/>
      <c r="B157" s="13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37"/>
    </row>
    <row r="158" spans="1:23" x14ac:dyDescent="0.25">
      <c r="A158" s="35"/>
      <c r="B158" s="34" t="s">
        <v>228</v>
      </c>
      <c r="W158" s="37"/>
    </row>
    <row r="159" spans="1:23" ht="6" customHeight="1" x14ac:dyDescent="0.25">
      <c r="A159" s="35"/>
      <c r="B159" s="13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37"/>
    </row>
    <row r="160" spans="1:23" x14ac:dyDescent="0.25">
      <c r="A160" s="35"/>
      <c r="B160" s="34">
        <v>1</v>
      </c>
      <c r="C160" s="111">
        <f>+G71</f>
        <v>0</v>
      </c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5"/>
      <c r="W160" s="37"/>
    </row>
    <row r="161" spans="1:23" ht="6" customHeight="1" x14ac:dyDescent="0.25">
      <c r="A161" s="35"/>
      <c r="B161" s="13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37"/>
    </row>
    <row r="162" spans="1:23" x14ac:dyDescent="0.25">
      <c r="A162" s="35"/>
      <c r="B162" s="34">
        <v>2</v>
      </c>
      <c r="C162" s="111">
        <f>+G73</f>
        <v>0</v>
      </c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5"/>
      <c r="W162" s="37"/>
    </row>
    <row r="163" spans="1:23" ht="6" customHeight="1" x14ac:dyDescent="0.25">
      <c r="A163" s="35"/>
      <c r="B163" s="13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37"/>
    </row>
    <row r="164" spans="1:23" x14ac:dyDescent="0.25">
      <c r="A164" s="35"/>
      <c r="B164" s="34">
        <v>3</v>
      </c>
      <c r="C164" s="111">
        <f>+G75</f>
        <v>0</v>
      </c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5"/>
      <c r="W164" s="37"/>
    </row>
    <row r="165" spans="1:23" ht="6" customHeight="1" x14ac:dyDescent="0.25">
      <c r="A165" s="35"/>
      <c r="B165" s="13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37"/>
    </row>
    <row r="166" spans="1:23" x14ac:dyDescent="0.25">
      <c r="A166" s="35"/>
      <c r="B166" s="34">
        <v>4</v>
      </c>
      <c r="C166" s="111">
        <f>+G77</f>
        <v>0</v>
      </c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5"/>
      <c r="W166" s="37"/>
    </row>
    <row r="167" spans="1:23" ht="6" customHeight="1" x14ac:dyDescent="0.25">
      <c r="A167" s="35"/>
      <c r="B167" s="13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37"/>
    </row>
    <row r="168" spans="1:23" x14ac:dyDescent="0.25">
      <c r="A168" s="35"/>
      <c r="B168" s="34">
        <v>5</v>
      </c>
      <c r="C168" s="111">
        <f>+G79</f>
        <v>0</v>
      </c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5"/>
      <c r="W168" s="37"/>
    </row>
    <row r="169" spans="1:23" ht="6" customHeight="1" x14ac:dyDescent="0.25">
      <c r="A169" s="35"/>
      <c r="B169" s="13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37"/>
    </row>
    <row r="170" spans="1:23" x14ac:dyDescent="0.25">
      <c r="A170" s="35"/>
      <c r="B170" s="34">
        <v>6</v>
      </c>
      <c r="C170" s="111">
        <f>+G81</f>
        <v>0</v>
      </c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5"/>
      <c r="W170" s="37"/>
    </row>
    <row r="171" spans="1:23" ht="6" customHeight="1" x14ac:dyDescent="0.25">
      <c r="A171" s="35"/>
      <c r="B171" s="13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37"/>
    </row>
    <row r="172" spans="1:23" x14ac:dyDescent="0.25">
      <c r="A172" s="35"/>
      <c r="B172" s="34" t="s">
        <v>229</v>
      </c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x14ac:dyDescent="0.25">
      <c r="A174" s="35"/>
      <c r="B174" s="116" t="s">
        <v>230</v>
      </c>
      <c r="W174" s="37"/>
    </row>
    <row r="175" spans="1:23" x14ac:dyDescent="0.25">
      <c r="A175" s="35"/>
      <c r="B175" s="116" t="s">
        <v>231</v>
      </c>
      <c r="W175" s="37"/>
    </row>
    <row r="176" spans="1:23" ht="15.6" customHeight="1" x14ac:dyDescent="0.25">
      <c r="A176" s="35"/>
      <c r="B176" s="86" t="s">
        <v>232</v>
      </c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W176" s="37"/>
    </row>
    <row r="177" spans="1:23" x14ac:dyDescent="0.25">
      <c r="A177" s="35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W177" s="37"/>
    </row>
    <row r="178" spans="1:23" x14ac:dyDescent="0.25">
      <c r="A178" s="35"/>
      <c r="B178" s="138"/>
      <c r="W178" s="37"/>
    </row>
    <row r="179" spans="1:23" x14ac:dyDescent="0.25">
      <c r="A179" s="35"/>
      <c r="B179" s="38" t="s">
        <v>240</v>
      </c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</row>
    <row r="180" spans="1:23" x14ac:dyDescent="0.25">
      <c r="A180" s="35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37"/>
    </row>
    <row r="181" spans="1:23" x14ac:dyDescent="0.25">
      <c r="A181" s="35"/>
      <c r="B181" s="138" t="s">
        <v>233</v>
      </c>
      <c r="C181" s="138"/>
      <c r="D181" s="108">
        <f>G69</f>
        <v>0</v>
      </c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10"/>
      <c r="Q181" s="138"/>
      <c r="R181" s="138"/>
      <c r="S181" s="138"/>
      <c r="T181" s="138"/>
      <c r="U181" s="138"/>
      <c r="V181" s="138"/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ht="22.5" customHeight="1" x14ac:dyDescent="0.25">
      <c r="A183" s="35"/>
      <c r="B183" s="34" t="s">
        <v>235</v>
      </c>
      <c r="E183" s="140"/>
      <c r="F183" s="140"/>
      <c r="G183" s="140"/>
      <c r="H183" s="140"/>
      <c r="I183" s="140"/>
      <c r="J183" s="140"/>
      <c r="K183" s="140"/>
      <c r="L183" s="34" t="s">
        <v>236</v>
      </c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ht="22.5" customHeight="1" x14ac:dyDescent="0.25">
      <c r="A185" s="35"/>
      <c r="B185" s="34" t="s">
        <v>237</v>
      </c>
      <c r="F185" s="140"/>
      <c r="G185" s="140"/>
      <c r="H185" s="140"/>
      <c r="I185" s="140"/>
      <c r="J185" s="140"/>
      <c r="K185" s="140"/>
      <c r="L185" s="140"/>
      <c r="M185" s="34" t="s">
        <v>238</v>
      </c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ht="22.5" customHeight="1" x14ac:dyDescent="0.25">
      <c r="A187" s="35"/>
      <c r="B187" s="34" t="s">
        <v>237</v>
      </c>
      <c r="F187" s="140"/>
      <c r="G187" s="140"/>
      <c r="H187" s="140"/>
      <c r="I187" s="140"/>
      <c r="J187" s="140"/>
      <c r="K187" s="140"/>
      <c r="L187" s="140"/>
      <c r="M187" s="34" t="s">
        <v>239</v>
      </c>
      <c r="W187" s="37"/>
    </row>
    <row r="188" spans="1:23" x14ac:dyDescent="0.25">
      <c r="A188" s="35"/>
      <c r="B188" s="138"/>
      <c r="W188" s="37"/>
    </row>
    <row r="189" spans="1:23" x14ac:dyDescent="0.25">
      <c r="A189" s="35"/>
      <c r="B189" s="38" t="s">
        <v>241</v>
      </c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7"/>
    </row>
    <row r="190" spans="1:23" x14ac:dyDescent="0.25">
      <c r="A190" s="35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37"/>
    </row>
    <row r="191" spans="1:23" x14ac:dyDescent="0.25">
      <c r="A191" s="35"/>
      <c r="B191" s="34" t="s">
        <v>242</v>
      </c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 t="s">
        <v>227</v>
      </c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W195" s="37"/>
    </row>
    <row r="196" spans="1:23" x14ac:dyDescent="0.25">
      <c r="A196" s="35"/>
      <c r="B196" s="34" t="s">
        <v>246</v>
      </c>
      <c r="W196" s="37"/>
    </row>
    <row r="197" spans="1:23" x14ac:dyDescent="0.25">
      <c r="A197" s="35"/>
      <c r="W197" s="37"/>
    </row>
    <row r="198" spans="1:23" x14ac:dyDescent="0.25">
      <c r="A198" s="35"/>
      <c r="W198" s="37"/>
    </row>
    <row r="199" spans="1:23" x14ac:dyDescent="0.25">
      <c r="A199" s="35"/>
      <c r="W199" s="37"/>
    </row>
    <row r="200" spans="1:23" x14ac:dyDescent="0.25">
      <c r="A200" s="35"/>
      <c r="W200" s="37"/>
    </row>
    <row r="201" spans="1:23" x14ac:dyDescent="0.25">
      <c r="A201" s="35"/>
      <c r="B201" s="141" t="s">
        <v>245</v>
      </c>
      <c r="C201" s="141"/>
      <c r="D201" s="141"/>
      <c r="E201" s="141"/>
      <c r="F201" s="141"/>
      <c r="G201" s="141"/>
      <c r="H201" s="141"/>
      <c r="I201" s="141"/>
      <c r="J201" s="141"/>
      <c r="K201" s="141"/>
      <c r="Q201" s="141" t="s">
        <v>243</v>
      </c>
      <c r="R201" s="141"/>
      <c r="S201" s="141"/>
      <c r="T201" s="141"/>
      <c r="U201" s="141"/>
      <c r="V201" s="141"/>
      <c r="W201" s="37"/>
    </row>
    <row r="202" spans="1:23" x14ac:dyDescent="0.25">
      <c r="A202" s="35"/>
      <c r="B202" s="142"/>
      <c r="C202" s="142"/>
      <c r="D202" s="142"/>
      <c r="E202" s="142"/>
      <c r="F202" s="142"/>
      <c r="G202" s="142"/>
      <c r="H202" s="142"/>
      <c r="I202" s="142"/>
      <c r="W202" s="37"/>
    </row>
    <row r="203" spans="1:23" x14ac:dyDescent="0.25">
      <c r="A203" s="35"/>
      <c r="B203" s="142"/>
      <c r="C203" s="142"/>
      <c r="D203" s="142"/>
      <c r="E203" s="142"/>
      <c r="F203" s="142"/>
      <c r="G203" s="142"/>
      <c r="H203" s="142"/>
      <c r="I203" s="142"/>
      <c r="W203" s="37"/>
    </row>
    <row r="204" spans="1:23" x14ac:dyDescent="0.25">
      <c r="A204" s="35"/>
      <c r="B204" s="142" t="s">
        <v>248</v>
      </c>
      <c r="C204" s="142"/>
      <c r="D204" s="142"/>
      <c r="E204" s="142"/>
      <c r="F204" s="142"/>
      <c r="G204" s="142"/>
      <c r="H204" s="142"/>
      <c r="I204" s="142"/>
      <c r="W204" s="37"/>
    </row>
    <row r="205" spans="1:23" x14ac:dyDescent="0.25">
      <c r="A205" s="35"/>
      <c r="B205" s="142"/>
      <c r="C205" s="142"/>
      <c r="D205" s="142"/>
      <c r="E205" s="142"/>
      <c r="F205" s="142"/>
      <c r="G205" s="142"/>
      <c r="H205" s="142"/>
      <c r="I205" s="142"/>
      <c r="W205" s="37"/>
    </row>
    <row r="206" spans="1:23" x14ac:dyDescent="0.25">
      <c r="A206" s="35"/>
      <c r="B206" s="142"/>
      <c r="C206" s="142"/>
      <c r="D206" s="142"/>
      <c r="E206" s="142"/>
      <c r="F206" s="142"/>
      <c r="G206" s="142"/>
      <c r="H206" s="142"/>
      <c r="I206" s="142"/>
      <c r="W206" s="37"/>
    </row>
    <row r="207" spans="1:23" x14ac:dyDescent="0.25">
      <c r="A207" s="35"/>
      <c r="B207" s="142" t="s">
        <v>247</v>
      </c>
      <c r="C207" s="142"/>
      <c r="D207" s="142"/>
      <c r="E207" s="142"/>
      <c r="F207" s="142"/>
      <c r="G207" s="142"/>
      <c r="H207" s="142"/>
      <c r="I207" s="142"/>
      <c r="W207" s="37"/>
    </row>
    <row r="208" spans="1:23" x14ac:dyDescent="0.25">
      <c r="A208" s="35"/>
      <c r="B208" s="142"/>
      <c r="C208" s="142"/>
      <c r="D208" s="142"/>
      <c r="E208" s="142"/>
      <c r="F208" s="142"/>
      <c r="G208" s="142"/>
      <c r="H208" s="142"/>
      <c r="I208" s="142"/>
      <c r="W208" s="37"/>
    </row>
    <row r="209" spans="1:23" x14ac:dyDescent="0.25">
      <c r="A209" s="35"/>
      <c r="B209" s="142"/>
      <c r="C209" s="142"/>
      <c r="D209" s="142"/>
      <c r="E209" s="142"/>
      <c r="F209" s="142"/>
      <c r="G209" s="142"/>
      <c r="H209" s="142"/>
      <c r="I209" s="142"/>
      <c r="W209" s="37"/>
    </row>
    <row r="210" spans="1:23" x14ac:dyDescent="0.25">
      <c r="A210" s="35"/>
      <c r="B210" s="143" t="s">
        <v>244</v>
      </c>
      <c r="C210" s="142"/>
      <c r="D210" s="142"/>
      <c r="E210" s="142"/>
      <c r="F210" s="142"/>
      <c r="G210" s="142"/>
      <c r="H210" s="142"/>
      <c r="I210" s="142"/>
      <c r="W210" s="37"/>
    </row>
    <row r="211" spans="1:23" x14ac:dyDescent="0.25">
      <c r="A211" s="35"/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134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35"/>
    </row>
  </sheetData>
  <sheetProtection algorithmName="SHA-512" hashValue="AcEvsK/wk/MjASdUh1xENFyeHoYsVszhBFKdH6mZd9MiHbTifMEoyjLhS3SgrtxfayEfhvfh31F0W7RQlsr0IQ==" saltValue="LUN5Ek7nKkqK9JHqlx396g==" spinCount="100000" sheet="1" objects="1" scenarios="1"/>
  <mergeCells count="82">
    <mergeCell ref="I28:P28"/>
    <mergeCell ref="B1:V1"/>
    <mergeCell ref="B2:V2"/>
    <mergeCell ref="E7:I7"/>
    <mergeCell ref="E9:I9"/>
    <mergeCell ref="I12:V12"/>
    <mergeCell ref="I14:V14"/>
    <mergeCell ref="I16:V16"/>
    <mergeCell ref="I18:V18"/>
    <mergeCell ref="I20:V20"/>
    <mergeCell ref="I22:V22"/>
    <mergeCell ref="I26:V26"/>
    <mergeCell ref="B3:V3"/>
    <mergeCell ref="C57:U57"/>
    <mergeCell ref="I30:P30"/>
    <mergeCell ref="I32:V32"/>
    <mergeCell ref="I35:L35"/>
    <mergeCell ref="N35:Q35"/>
    <mergeCell ref="I37:V37"/>
    <mergeCell ref="I39:V39"/>
    <mergeCell ref="C43:U43"/>
    <mergeCell ref="C44:U44"/>
    <mergeCell ref="C46:T49"/>
    <mergeCell ref="C55:U55"/>
    <mergeCell ref="C52:F52"/>
    <mergeCell ref="G79:T79"/>
    <mergeCell ref="C59:U59"/>
    <mergeCell ref="C64:U64"/>
    <mergeCell ref="B66:V66"/>
    <mergeCell ref="B67:V67"/>
    <mergeCell ref="G69:T69"/>
    <mergeCell ref="G71:T71"/>
    <mergeCell ref="G73:T73"/>
    <mergeCell ref="G75:T75"/>
    <mergeCell ref="G77:T77"/>
    <mergeCell ref="C60:V60"/>
    <mergeCell ref="G107:K107"/>
    <mergeCell ref="G81:T81"/>
    <mergeCell ref="H85:L85"/>
    <mergeCell ref="P85:T85"/>
    <mergeCell ref="K87:M87"/>
    <mergeCell ref="R87:V87"/>
    <mergeCell ref="R91:U91"/>
    <mergeCell ref="R93:U93"/>
    <mergeCell ref="D95:G95"/>
    <mergeCell ref="B97:V97"/>
    <mergeCell ref="B99:V99"/>
    <mergeCell ref="B103:V103"/>
    <mergeCell ref="G142:S142"/>
    <mergeCell ref="G109:K109"/>
    <mergeCell ref="G113:K113"/>
    <mergeCell ref="D116:G116"/>
    <mergeCell ref="R118:V118"/>
    <mergeCell ref="G129:S129"/>
    <mergeCell ref="G131:N131"/>
    <mergeCell ref="G133:N133"/>
    <mergeCell ref="G135:S135"/>
    <mergeCell ref="G138:J138"/>
    <mergeCell ref="L138:O138"/>
    <mergeCell ref="G140:S140"/>
    <mergeCell ref="C168:P168"/>
    <mergeCell ref="B144:V144"/>
    <mergeCell ref="E145:I145"/>
    <mergeCell ref="E147:I147"/>
    <mergeCell ref="Q150:S150"/>
    <mergeCell ref="B152:V152"/>
    <mergeCell ref="E154:N154"/>
    <mergeCell ref="P156:V156"/>
    <mergeCell ref="C160:P160"/>
    <mergeCell ref="C162:P162"/>
    <mergeCell ref="C164:P164"/>
    <mergeCell ref="C166:P166"/>
    <mergeCell ref="F187:L187"/>
    <mergeCell ref="B189:V189"/>
    <mergeCell ref="B201:K201"/>
    <mergeCell ref="Q201:V201"/>
    <mergeCell ref="C170:P170"/>
    <mergeCell ref="B176:U177"/>
    <mergeCell ref="B179:V179"/>
    <mergeCell ref="D181:P181"/>
    <mergeCell ref="E183:K183"/>
    <mergeCell ref="F185:L185"/>
  </mergeCells>
  <dataValidations count="2">
    <dataValidation type="whole" allowBlank="1" showInputMessage="1" showErrorMessage="1" error="ATTENZIONE L'importo inserito è inferiore a € 709,00 o è superiore a € 1.418,00" prompt="Indicare un importo nei limiti previsti per la fase introduttiva" sqref="V49" xr:uid="{1C9AE2E7-104F-446A-ACE6-C6E010F1906E}">
      <formula1>709</formula1>
      <formula2>1418</formula2>
    </dataValidation>
    <dataValidation type="whole" allowBlank="1" showInputMessage="1" showErrorMessage="1" error="attenzione: inserito un numero diverso da 1" prompt="Inserire 1 nel caso si verifichi la condizione" sqref="T52" xr:uid="{B7FD4B41-8A1E-4464-8586-EFF5E25A3101}">
      <formula1>1</formula1>
      <formula2>1</formula2>
    </dataValidation>
  </dataValidations>
  <hyperlinks>
    <hyperlink ref="V6" location="'ELENCO TABELLE'!A1" display="Torna all'Elenco Tabelle" xr:uid="{8F9F8D23-829A-4F77-B933-916C111092B3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70" orientation="portrait" r:id="rId1"/>
  <rowBreaks count="2" manualBreakCount="2">
    <brk id="65" max="16383" man="1"/>
    <brk id="14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59393" r:id="rId4">
          <objectPr defaultSize="0" autoPict="0" r:id="rId5">
            <anchor moveWithCells="1" sizeWithCells="1">
              <from>
                <xdr:col>12</xdr:col>
                <xdr:colOff>57150</xdr:colOff>
                <xdr:row>143</xdr:row>
                <xdr:rowOff>180975</xdr:rowOff>
              </from>
              <to>
                <xdr:col>14</xdr:col>
                <xdr:colOff>85725</xdr:colOff>
                <xdr:row>147</xdr:row>
                <xdr:rowOff>190500</xdr:rowOff>
              </to>
            </anchor>
          </objectPr>
        </oleObject>
      </mc:Choice>
      <mc:Fallback>
        <oleObject progId="Word.Picture.8" shapeId="593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47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6.7109375" style="34" customWidth="1"/>
    <col min="3" max="5" width="4.7109375" style="34" customWidth="1"/>
    <col min="6" max="6" width="4.28515625" style="34" customWidth="1"/>
    <col min="7" max="7" width="6" style="34" customWidth="1"/>
    <col min="8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69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71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151</v>
      </c>
      <c r="E10" s="47"/>
      <c r="F10" s="48"/>
      <c r="G10" s="48"/>
      <c r="H10" s="48"/>
      <c r="I10" s="49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3.5" customHeight="1" x14ac:dyDescent="0.25">
      <c r="A45" s="35"/>
      <c r="C45" s="150"/>
      <c r="D45" s="151"/>
      <c r="E45" s="151"/>
      <c r="F45" s="151"/>
      <c r="G45" s="151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3"/>
      <c r="W45" s="37"/>
    </row>
    <row r="46" spans="1:23" ht="16.5" customHeight="1" x14ac:dyDescent="0.25">
      <c r="A46" s="35"/>
      <c r="C46" s="69" t="s">
        <v>25</v>
      </c>
      <c r="D46" s="70"/>
      <c r="E46" s="70"/>
      <c r="F46" s="70"/>
      <c r="G46" s="154" t="s">
        <v>277</v>
      </c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5"/>
      <c r="W46" s="37"/>
    </row>
    <row r="47" spans="1:23" ht="5.25" customHeight="1" x14ac:dyDescent="0.25">
      <c r="A47" s="35"/>
      <c r="C47" s="7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71"/>
      <c r="W47" s="37"/>
    </row>
    <row r="48" spans="1:23" ht="16.5" customHeight="1" x14ac:dyDescent="0.25">
      <c r="A48" s="35"/>
      <c r="C48" s="69" t="s">
        <v>57</v>
      </c>
      <c r="D48" s="70"/>
      <c r="E48" s="70"/>
      <c r="F48" s="70"/>
      <c r="G48" s="154" t="s">
        <v>278</v>
      </c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5"/>
      <c r="W48" s="37"/>
    </row>
    <row r="49" spans="1:23" ht="5.25" customHeight="1" x14ac:dyDescent="0.25">
      <c r="A49" s="35"/>
      <c r="C49" s="7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71"/>
      <c r="W49" s="37"/>
    </row>
    <row r="50" spans="1:23" ht="16.5" customHeight="1" x14ac:dyDescent="0.25">
      <c r="A50" s="35"/>
      <c r="C50" s="69" t="s">
        <v>58</v>
      </c>
      <c r="D50" s="70"/>
      <c r="E50" s="70"/>
      <c r="F50" s="70"/>
      <c r="G50" s="154" t="s">
        <v>279</v>
      </c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5"/>
      <c r="W50" s="37"/>
    </row>
    <row r="51" spans="1:23" ht="13.5" customHeight="1" x14ac:dyDescent="0.25">
      <c r="A51" s="35"/>
      <c r="C51" s="156"/>
      <c r="G51" s="157" t="s">
        <v>280</v>
      </c>
      <c r="V51" s="71"/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27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+V46+V48+V50</f>
        <v>0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69" t="s">
        <v>26</v>
      </c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1">
        <f>+V53/3</f>
        <v>0</v>
      </c>
      <c r="W55" s="37"/>
    </row>
    <row r="56" spans="1:23" ht="5.25" customHeight="1" x14ac:dyDescent="0.25">
      <c r="A56" s="35"/>
      <c r="C56" s="72"/>
      <c r="V56" s="71"/>
      <c r="W56" s="37"/>
    </row>
    <row r="57" spans="1:23" ht="16.5" customHeight="1" x14ac:dyDescent="0.25">
      <c r="A57" s="35"/>
      <c r="C57" s="73" t="s">
        <v>0</v>
      </c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5">
        <f>+V53-V55</f>
        <v>0</v>
      </c>
      <c r="W57" s="37"/>
    </row>
    <row r="58" spans="1:23" x14ac:dyDescent="0.25">
      <c r="A58" s="35"/>
      <c r="W58" s="37"/>
    </row>
    <row r="59" spans="1:23" x14ac:dyDescent="0.25">
      <c r="A59" s="35"/>
      <c r="W59" s="37"/>
    </row>
    <row r="60" spans="1:23" ht="16.5" customHeight="1" x14ac:dyDescent="0.25">
      <c r="A60" s="35"/>
      <c r="B60" s="76" t="s">
        <v>28</v>
      </c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37"/>
    </row>
    <row r="61" spans="1:23" ht="5.25" customHeight="1" x14ac:dyDescent="0.25">
      <c r="A61" s="35"/>
      <c r="C61" s="43"/>
      <c r="V61" s="44"/>
      <c r="W61" s="37"/>
    </row>
    <row r="62" spans="1:23" x14ac:dyDescent="0.25">
      <c r="A62" s="35"/>
      <c r="B62" s="77" t="s">
        <v>36</v>
      </c>
      <c r="W62" s="37"/>
    </row>
    <row r="63" spans="1:23" ht="5.25" customHeight="1" x14ac:dyDescent="0.25">
      <c r="A63" s="35"/>
      <c r="C63" s="43"/>
      <c r="V63" s="44"/>
      <c r="W63" s="37"/>
    </row>
    <row r="64" spans="1:23" ht="16.5" customHeight="1" x14ac:dyDescent="0.25">
      <c r="A64" s="35"/>
      <c r="B64" s="78" t="s">
        <v>32</v>
      </c>
      <c r="C64" s="43" t="s">
        <v>146</v>
      </c>
      <c r="T64" s="79"/>
      <c r="V64" s="80">
        <f>IF(T64=1,+V$57*20%,0)</f>
        <v>0</v>
      </c>
      <c r="W64" s="37"/>
    </row>
    <row r="65" spans="1:24" ht="13.5" customHeight="1" x14ac:dyDescent="0.25">
      <c r="A65" s="35"/>
      <c r="C65" s="81" t="s">
        <v>190</v>
      </c>
      <c r="V65" s="44"/>
      <c r="W65" s="37"/>
    </row>
    <row r="66" spans="1:24" ht="5.25" customHeight="1" x14ac:dyDescent="0.25">
      <c r="A66" s="35"/>
      <c r="B66" s="63"/>
      <c r="C66" s="64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5"/>
      <c r="W66" s="37"/>
    </row>
    <row r="67" spans="1:24" s="83" customFormat="1" ht="16.5" customHeight="1" x14ac:dyDescent="0.25">
      <c r="A67" s="82"/>
      <c r="B67" s="78" t="s">
        <v>33</v>
      </c>
      <c r="C67" s="43" t="s">
        <v>29</v>
      </c>
      <c r="W67" s="84"/>
    </row>
    <row r="68" spans="1:24" ht="13.5" customHeight="1" x14ac:dyDescent="0.25">
      <c r="A68" s="35"/>
      <c r="C68" s="81" t="s">
        <v>37</v>
      </c>
      <c r="V68" s="44"/>
      <c r="W68" s="37"/>
    </row>
    <row r="69" spans="1:24" s="83" customFormat="1" ht="16.5" customHeight="1" x14ac:dyDescent="0.25">
      <c r="A69" s="82"/>
      <c r="B69" s="85" t="s">
        <v>34</v>
      </c>
      <c r="C69" s="86" t="s">
        <v>30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W69" s="84"/>
    </row>
    <row r="70" spans="1:24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79"/>
      <c r="V70" s="80">
        <f>IF(T70=1,+V$57*25%,0)</f>
        <v>0</v>
      </c>
      <c r="W70" s="84"/>
    </row>
    <row r="71" spans="1:24" s="83" customFormat="1" ht="16.5" customHeight="1" x14ac:dyDescent="0.25">
      <c r="A71" s="82"/>
      <c r="B71" s="85" t="s">
        <v>35</v>
      </c>
      <c r="C71" s="86" t="s">
        <v>260</v>
      </c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46"/>
      <c r="V71" s="44"/>
      <c r="W71" s="84"/>
    </row>
    <row r="72" spans="1:24" s="83" customFormat="1" ht="16.5" customHeight="1" x14ac:dyDescent="0.25">
      <c r="A72" s="82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34"/>
      <c r="V72" s="44"/>
      <c r="W72" s="84"/>
    </row>
    <row r="73" spans="1:24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79"/>
      <c r="V73" s="80">
        <f>IF(T73=1,+V$57*15%,0)</f>
        <v>0</v>
      </c>
      <c r="W73" s="84"/>
    </row>
    <row r="74" spans="1:24" ht="13.5" customHeight="1" x14ac:dyDescent="0.25">
      <c r="A74" s="35"/>
      <c r="C74" s="81" t="s">
        <v>249</v>
      </c>
      <c r="V74" s="44"/>
      <c r="W74" s="37"/>
    </row>
    <row r="75" spans="1:24" ht="5.25" customHeight="1" x14ac:dyDescent="0.25">
      <c r="A75" s="35"/>
      <c r="B75" s="63"/>
      <c r="C75" s="64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5"/>
      <c r="W75" s="37"/>
    </row>
    <row r="76" spans="1:24" s="83" customFormat="1" ht="18" customHeight="1" x14ac:dyDescent="0.25">
      <c r="A76" s="82"/>
      <c r="B76" s="78" t="s">
        <v>38</v>
      </c>
      <c r="C76" s="43" t="s">
        <v>31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T76" s="34"/>
      <c r="V76" s="44"/>
      <c r="W76" s="84"/>
    </row>
    <row r="77" spans="1:24" ht="26.25" customHeight="1" x14ac:dyDescent="0.25">
      <c r="A77" s="35"/>
      <c r="C77" s="89" t="s">
        <v>307</v>
      </c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V77" s="44"/>
      <c r="W77" s="37"/>
      <c r="X77" s="83"/>
    </row>
    <row r="78" spans="1:24" s="83" customFormat="1" ht="18" customHeight="1" x14ac:dyDescent="0.25">
      <c r="A78" s="82"/>
      <c r="B78" s="85" t="s">
        <v>39</v>
      </c>
      <c r="C78" s="86" t="s">
        <v>153</v>
      </c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90"/>
      <c r="T78" s="79"/>
      <c r="V78" s="80">
        <f>IF(AND(R78=1,T78&lt;10,T78&gt;0),+V$57*30%*T78,0)</f>
        <v>0</v>
      </c>
      <c r="W78" s="84"/>
    </row>
    <row r="79" spans="1:24" ht="13.5" customHeight="1" x14ac:dyDescent="0.25">
      <c r="A79" s="35"/>
      <c r="C79" s="81" t="s">
        <v>198</v>
      </c>
      <c r="V79" s="44"/>
      <c r="W79" s="37"/>
    </row>
    <row r="80" spans="1:24" ht="5.25" customHeight="1" x14ac:dyDescent="0.25">
      <c r="A80" s="35"/>
      <c r="C80" s="43"/>
      <c r="V80" s="44"/>
      <c r="W80" s="37"/>
    </row>
    <row r="81" spans="1:25" s="83" customFormat="1" ht="18" customHeight="1" x14ac:dyDescent="0.25">
      <c r="A81" s="82"/>
      <c r="B81" s="85" t="s">
        <v>40</v>
      </c>
      <c r="C81" s="86" t="s">
        <v>152</v>
      </c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90"/>
      <c r="T81" s="79"/>
      <c r="V81" s="80">
        <f>IF(AND(R81=1,T81&lt;20,T81&gt;9),+V57*20%*T81,0)</f>
        <v>0</v>
      </c>
      <c r="W81" s="84"/>
      <c r="Y81" s="98"/>
    </row>
    <row r="82" spans="1:25" ht="13.5" customHeight="1" x14ac:dyDescent="0.25">
      <c r="A82" s="35"/>
      <c r="C82" s="81" t="s">
        <v>197</v>
      </c>
      <c r="V82" s="44"/>
      <c r="W82" s="37"/>
    </row>
    <row r="83" spans="1:25" ht="5.25" customHeight="1" x14ac:dyDescent="0.25">
      <c r="A83" s="35"/>
      <c r="B83" s="63"/>
      <c r="C83" s="64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5"/>
      <c r="W83" s="37"/>
    </row>
    <row r="84" spans="1:25" s="83" customFormat="1" ht="18" customHeight="1" x14ac:dyDescent="0.25">
      <c r="A84" s="82"/>
      <c r="C84" s="92" t="s">
        <v>43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3">
        <f>+V57+V64+V70+V73+V78+V81</f>
        <v>0</v>
      </c>
      <c r="W84" s="84"/>
      <c r="Y84" s="98"/>
    </row>
    <row r="85" spans="1:25" ht="5.25" customHeight="1" x14ac:dyDescent="0.25">
      <c r="A85" s="35"/>
      <c r="C85" s="43"/>
      <c r="V85" s="44"/>
      <c r="W85" s="37"/>
    </row>
    <row r="86" spans="1:25" s="83" customFormat="1" ht="27" customHeight="1" x14ac:dyDescent="0.25">
      <c r="A86" s="82"/>
      <c r="B86" s="95" t="s">
        <v>60</v>
      </c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84"/>
    </row>
    <row r="87" spans="1:25" ht="5.25" customHeight="1" thickBot="1" x14ac:dyDescent="0.3">
      <c r="A87" s="35"/>
      <c r="C87" s="43"/>
      <c r="V87" s="44"/>
      <c r="W87" s="37"/>
    </row>
    <row r="88" spans="1:25" s="83" customFormat="1" ht="18" customHeight="1" thickBot="1" x14ac:dyDescent="0.3">
      <c r="A88" s="82"/>
      <c r="C88" s="92" t="s">
        <v>66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7">
        <f>IF(V57+V64+V70+V73&gt;2016.67,2016.67+V78+V81,V57+V64+V70+V73+V78+V81)</f>
        <v>0</v>
      </c>
      <c r="W88" s="84"/>
      <c r="Y88" s="98"/>
    </row>
    <row r="89" spans="1:25" s="83" customFormat="1" ht="17.100000000000001" customHeight="1" x14ac:dyDescent="0.25">
      <c r="A89" s="82"/>
      <c r="C89" s="158"/>
      <c r="W89" s="84"/>
    </row>
    <row r="90" spans="1:25" ht="5.25" customHeight="1" x14ac:dyDescent="0.25">
      <c r="A90" s="35"/>
      <c r="B90" s="63"/>
      <c r="C90" s="64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5"/>
      <c r="W90" s="37"/>
    </row>
    <row r="91" spans="1:25" s="100" customFormat="1" ht="6" customHeight="1" x14ac:dyDescent="0.2">
      <c r="A91" s="99"/>
      <c r="W91" s="101"/>
    </row>
    <row r="92" spans="1:25" s="100" customFormat="1" ht="18" customHeight="1" x14ac:dyDescent="0.2">
      <c r="A92" s="99"/>
      <c r="C92" s="92" t="s">
        <v>61</v>
      </c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102"/>
      <c r="W92" s="101"/>
    </row>
    <row r="93" spans="1:25" s="83" customFormat="1" ht="12.75" customHeight="1" x14ac:dyDescent="0.25">
      <c r="A93" s="103"/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6"/>
    </row>
    <row r="94" spans="1:25" ht="18.75" x14ac:dyDescent="0.3">
      <c r="A94" s="31"/>
      <c r="B94" s="32" t="s">
        <v>199</v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3"/>
    </row>
    <row r="95" spans="1:25" x14ac:dyDescent="0.25">
      <c r="A95" s="35"/>
      <c r="B95" s="107" t="s">
        <v>206</v>
      </c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200</v>
      </c>
      <c r="G97" s="108">
        <f>I27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x14ac:dyDescent="0.25">
      <c r="A98" s="35"/>
      <c r="W98" s="37"/>
    </row>
    <row r="99" spans="1:23" x14ac:dyDescent="0.25">
      <c r="A99" s="35"/>
      <c r="B99" s="34" t="s">
        <v>201</v>
      </c>
      <c r="F99" s="34">
        <v>1</v>
      </c>
      <c r="G99" s="108">
        <f>I13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2</v>
      </c>
      <c r="G101" s="108">
        <f>I15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3</v>
      </c>
      <c r="G103" s="108">
        <f>I17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4</v>
      </c>
      <c r="G105" s="108">
        <f>+I19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5</v>
      </c>
      <c r="G107" s="108">
        <f>+I21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ht="5.25" customHeight="1" x14ac:dyDescent="0.25">
      <c r="A108" s="35"/>
      <c r="W108" s="37"/>
    </row>
    <row r="109" spans="1:23" x14ac:dyDescent="0.25">
      <c r="A109" s="35"/>
      <c r="F109" s="34">
        <v>6</v>
      </c>
      <c r="G109" s="108">
        <f>+I23</f>
        <v>0</v>
      </c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10"/>
      <c r="W109" s="37"/>
    </row>
    <row r="110" spans="1:23" x14ac:dyDescent="0.25">
      <c r="A110" s="35"/>
      <c r="W110" s="37"/>
    </row>
    <row r="111" spans="1:23" x14ac:dyDescent="0.25">
      <c r="A111" s="35"/>
      <c r="B111" s="34" t="s">
        <v>202</v>
      </c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203</v>
      </c>
      <c r="E113" s="46" t="str">
        <f>+B6</f>
        <v>RG NR</v>
      </c>
      <c r="H113" s="108">
        <f>+E6</f>
        <v>0</v>
      </c>
      <c r="I113" s="109"/>
      <c r="J113" s="109"/>
      <c r="K113" s="109"/>
      <c r="L113" s="110"/>
      <c r="N113" s="46" t="str">
        <f>+B8</f>
        <v>RG TRIB</v>
      </c>
      <c r="P113" s="108">
        <f>+E8</f>
        <v>0</v>
      </c>
      <c r="Q113" s="109"/>
      <c r="R113" s="109"/>
      <c r="S113" s="109"/>
      <c r="T113" s="110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E115" s="46" t="str">
        <f>+B10</f>
        <v>REG RIESAME</v>
      </c>
      <c r="H115" s="108">
        <f>+E10</f>
        <v>0</v>
      </c>
      <c r="I115" s="109"/>
      <c r="J115" s="109"/>
      <c r="K115" s="109"/>
      <c r="L115" s="110"/>
      <c r="M115" s="46"/>
      <c r="P115" s="159"/>
      <c r="Q115" s="159"/>
      <c r="R115" s="159"/>
      <c r="S115" s="159"/>
      <c r="T115" s="159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204</v>
      </c>
      <c r="K117" s="52"/>
      <c r="L117" s="53"/>
      <c r="M117" s="54"/>
      <c r="O117" s="34" t="s">
        <v>205</v>
      </c>
      <c r="R117" s="52"/>
      <c r="S117" s="53"/>
      <c r="T117" s="53"/>
      <c r="U117" s="53"/>
      <c r="V117" s="5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258</v>
      </c>
      <c r="W119" s="37"/>
    </row>
    <row r="120" spans="1:23" ht="5.25" customHeight="1" x14ac:dyDescent="0.25">
      <c r="A120" s="35"/>
      <c r="C120" s="43"/>
      <c r="V120" s="44"/>
      <c r="W120" s="37"/>
    </row>
    <row r="121" spans="1:23" x14ac:dyDescent="0.25">
      <c r="A121" s="35"/>
      <c r="B121" s="34" t="s">
        <v>256</v>
      </c>
      <c r="R121" s="112"/>
      <c r="S121" s="113"/>
      <c r="T121" s="113"/>
      <c r="U121" s="114"/>
      <c r="W121" s="37"/>
    </row>
    <row r="122" spans="1:23" ht="5.25" customHeight="1" x14ac:dyDescent="0.25">
      <c r="A122" s="35"/>
      <c r="C122" s="43"/>
      <c r="V122" s="44"/>
      <c r="W122" s="37"/>
    </row>
    <row r="123" spans="1:23" x14ac:dyDescent="0.25">
      <c r="A123" s="35"/>
      <c r="B123" s="34" t="s">
        <v>257</v>
      </c>
      <c r="R123" s="112"/>
      <c r="S123" s="113"/>
      <c r="T123" s="113"/>
      <c r="U123" s="114"/>
      <c r="W123" s="37"/>
    </row>
    <row r="124" spans="1:23" ht="5.25" customHeight="1" x14ac:dyDescent="0.25">
      <c r="A124" s="35"/>
      <c r="C124" s="43"/>
      <c r="E124" s="115"/>
      <c r="F124" s="115"/>
      <c r="G124" s="115"/>
      <c r="H124" s="115"/>
      <c r="V124" s="44"/>
      <c r="W124" s="37"/>
    </row>
    <row r="125" spans="1:23" x14ac:dyDescent="0.25">
      <c r="A125" s="35"/>
      <c r="B125" s="34" t="s">
        <v>253</v>
      </c>
      <c r="D125" s="47"/>
      <c r="E125" s="48"/>
      <c r="F125" s="48"/>
      <c r="G125" s="49"/>
      <c r="W125" s="37"/>
    </row>
    <row r="126" spans="1:23" x14ac:dyDescent="0.25">
      <c r="A126" s="35"/>
      <c r="W126" s="37"/>
    </row>
    <row r="127" spans="1:23" x14ac:dyDescent="0.25">
      <c r="A127" s="35"/>
      <c r="B127" s="38" t="s">
        <v>99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</row>
    <row r="128" spans="1:23" x14ac:dyDescent="0.25">
      <c r="A128" s="35"/>
      <c r="W128" s="37"/>
    </row>
    <row r="129" spans="1:23" ht="32.25" customHeight="1" x14ac:dyDescent="0.25">
      <c r="A129" s="35"/>
      <c r="B129" s="86" t="s">
        <v>207</v>
      </c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208</v>
      </c>
      <c r="W131" s="37"/>
    </row>
    <row r="132" spans="1:23" x14ac:dyDescent="0.25">
      <c r="A132" s="35"/>
      <c r="W132" s="37"/>
    </row>
    <row r="133" spans="1:23" x14ac:dyDescent="0.25">
      <c r="A133" s="35"/>
      <c r="B133" s="38" t="s">
        <v>100</v>
      </c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7"/>
    </row>
    <row r="134" spans="1:23" x14ac:dyDescent="0.25">
      <c r="A134" s="35"/>
      <c r="W134" s="37"/>
    </row>
    <row r="135" spans="1:23" x14ac:dyDescent="0.25">
      <c r="A135" s="35"/>
      <c r="B135" s="116" t="s">
        <v>210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211</v>
      </c>
      <c r="G137" s="117">
        <f>+V88</f>
        <v>0</v>
      </c>
      <c r="H137" s="160"/>
      <c r="I137" s="160"/>
      <c r="J137" s="160"/>
      <c r="K137" s="161"/>
      <c r="L137" s="34" t="s">
        <v>215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20"/>
      <c r="H139" s="162"/>
      <c r="I139" s="162"/>
      <c r="J139" s="162"/>
      <c r="K139" s="163"/>
      <c r="L139" s="34" t="s">
        <v>214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 t="s">
        <v>209</v>
      </c>
      <c r="W141" s="37"/>
    </row>
    <row r="142" spans="1:23" ht="5.25" customHeight="1" x14ac:dyDescent="0.25">
      <c r="A142" s="35"/>
      <c r="C142" s="43"/>
      <c r="V142" s="44"/>
      <c r="W142" s="37"/>
    </row>
    <row r="143" spans="1:23" x14ac:dyDescent="0.25">
      <c r="A143" s="35"/>
      <c r="B143" s="116" t="s">
        <v>212</v>
      </c>
      <c r="G143" s="117">
        <f>+V92</f>
        <v>0</v>
      </c>
      <c r="H143" s="160"/>
      <c r="I143" s="160"/>
      <c r="J143" s="160"/>
      <c r="K143" s="161"/>
      <c r="L143" s="34" t="s">
        <v>213</v>
      </c>
      <c r="W143" s="37"/>
    </row>
    <row r="144" spans="1:23" ht="5.25" customHeight="1" x14ac:dyDescent="0.25">
      <c r="A144" s="35"/>
      <c r="C144" s="43"/>
      <c r="V144" s="44"/>
      <c r="W144" s="37"/>
    </row>
    <row r="145" spans="1:23" x14ac:dyDescent="0.25">
      <c r="A145" s="35"/>
      <c r="B145" s="116"/>
      <c r="W145" s="37"/>
    </row>
    <row r="146" spans="1:23" x14ac:dyDescent="0.25">
      <c r="A146" s="35"/>
      <c r="B146" s="116" t="s">
        <v>216</v>
      </c>
      <c r="D146" s="148"/>
      <c r="E146" s="124"/>
      <c r="F146" s="124"/>
      <c r="G146" s="125"/>
      <c r="W146" s="37"/>
    </row>
    <row r="147" spans="1:23" x14ac:dyDescent="0.25">
      <c r="A147" s="35"/>
      <c r="B147" s="116"/>
      <c r="R147" s="126"/>
      <c r="S147" s="126"/>
      <c r="T147" s="126"/>
      <c r="U147" s="126"/>
      <c r="V147" s="126"/>
      <c r="W147" s="37"/>
    </row>
    <row r="148" spans="1:23" x14ac:dyDescent="0.25">
      <c r="A148" s="35"/>
      <c r="B148" s="116"/>
      <c r="R148" s="127" t="s">
        <v>217</v>
      </c>
      <c r="S148" s="127"/>
      <c r="T148" s="127"/>
      <c r="U148" s="127"/>
      <c r="V148" s="127"/>
      <c r="W148" s="37"/>
    </row>
    <row r="149" spans="1:23" x14ac:dyDescent="0.25">
      <c r="A149" s="35"/>
      <c r="B149" s="116"/>
      <c r="W149" s="37"/>
    </row>
    <row r="150" spans="1:23" ht="5.25" customHeight="1" x14ac:dyDescent="0.25">
      <c r="A150" s="35"/>
      <c r="B150" s="63"/>
      <c r="C150" s="64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5"/>
      <c r="W150" s="37"/>
    </row>
    <row r="151" spans="1:23" x14ac:dyDescent="0.25">
      <c r="A151" s="35"/>
      <c r="B151" s="116"/>
      <c r="W151" s="37"/>
    </row>
    <row r="152" spans="1:23" x14ac:dyDescent="0.25">
      <c r="A152" s="35"/>
      <c r="B152" s="46" t="s">
        <v>218</v>
      </c>
      <c r="C152" s="46"/>
      <c r="D152" s="128" t="s">
        <v>219</v>
      </c>
      <c r="W152" s="37"/>
    </row>
    <row r="153" spans="1:23" x14ac:dyDescent="0.25">
      <c r="A153" s="35"/>
      <c r="D153" s="128" t="s">
        <v>220</v>
      </c>
      <c r="W153" s="37"/>
    </row>
    <row r="154" spans="1:23" x14ac:dyDescent="0.25">
      <c r="A154" s="35"/>
      <c r="D154" s="128" t="s">
        <v>221</v>
      </c>
      <c r="W154" s="37"/>
    </row>
    <row r="155" spans="1:23" x14ac:dyDescent="0.25">
      <c r="A155" s="35"/>
      <c r="D155" s="128" t="s">
        <v>222</v>
      </c>
      <c r="W155" s="37"/>
    </row>
    <row r="156" spans="1:23" x14ac:dyDescent="0.25">
      <c r="A156" s="35"/>
      <c r="D156" s="128" t="s">
        <v>223</v>
      </c>
      <c r="W156" s="37"/>
    </row>
    <row r="157" spans="1:23" x14ac:dyDescent="0.25">
      <c r="A157" s="35"/>
      <c r="D157" s="128"/>
      <c r="W157" s="37"/>
    </row>
    <row r="158" spans="1:23" x14ac:dyDescent="0.25">
      <c r="A158" s="35"/>
      <c r="B158" s="129" t="s">
        <v>50</v>
      </c>
      <c r="T158" s="50"/>
      <c r="U158" s="50"/>
      <c r="V158" s="50"/>
      <c r="W158" s="37"/>
    </row>
    <row r="159" spans="1:23" x14ac:dyDescent="0.25">
      <c r="A159" s="35"/>
      <c r="B159" s="130" t="s">
        <v>48</v>
      </c>
      <c r="G159" s="108">
        <f>+G97</f>
        <v>0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1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47</v>
      </c>
      <c r="G161" s="108">
        <f>+I29</f>
        <v>0</v>
      </c>
      <c r="H161" s="109"/>
      <c r="I161" s="109"/>
      <c r="J161" s="109"/>
      <c r="K161" s="109"/>
      <c r="L161" s="109"/>
      <c r="M161" s="109"/>
      <c r="N161" s="110"/>
      <c r="O161" s="50"/>
      <c r="P161" s="50"/>
      <c r="Q161" s="50"/>
      <c r="R161" s="50"/>
      <c r="S161" s="50"/>
      <c r="V161" s="50"/>
      <c r="W161" s="37"/>
    </row>
    <row r="162" spans="1:23" ht="6" customHeight="1" x14ac:dyDescent="0.25">
      <c r="A162" s="35"/>
      <c r="B162" s="13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x14ac:dyDescent="0.25">
      <c r="A163" s="35"/>
      <c r="B163" s="130" t="s">
        <v>51</v>
      </c>
      <c r="G163" s="111">
        <f>I31</f>
        <v>0</v>
      </c>
      <c r="H163" s="109"/>
      <c r="I163" s="109"/>
      <c r="J163" s="109"/>
      <c r="K163" s="109"/>
      <c r="L163" s="109"/>
      <c r="M163" s="109"/>
      <c r="N163" s="110"/>
      <c r="O163" s="50"/>
      <c r="P163" s="50"/>
      <c r="Q163" s="50"/>
      <c r="R163" s="50"/>
      <c r="S163" s="50"/>
      <c r="V163" s="50"/>
      <c r="W163" s="37"/>
    </row>
    <row r="164" spans="1:23" ht="6" customHeight="1" x14ac:dyDescent="0.25">
      <c r="A164" s="35"/>
      <c r="B164" s="13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V164" s="50"/>
      <c r="W164" s="37"/>
    </row>
    <row r="165" spans="1:23" x14ac:dyDescent="0.25">
      <c r="A165" s="35"/>
      <c r="B165" s="130" t="s">
        <v>52</v>
      </c>
      <c r="G165" s="108">
        <f>+I33</f>
        <v>0</v>
      </c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10"/>
      <c r="V165" s="50"/>
      <c r="W165" s="37"/>
    </row>
    <row r="166" spans="1:23" x14ac:dyDescent="0.25">
      <c r="A166" s="35"/>
      <c r="B166" s="130"/>
      <c r="G166" s="59" t="s">
        <v>53</v>
      </c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54</v>
      </c>
      <c r="G168" s="149">
        <f>+I36</f>
        <v>0</v>
      </c>
      <c r="H168" s="132"/>
      <c r="I168" s="132"/>
      <c r="J168" s="133"/>
      <c r="K168" s="50"/>
      <c r="L168" s="131">
        <f>+N36</f>
        <v>0</v>
      </c>
      <c r="M168" s="132"/>
      <c r="N168" s="132"/>
      <c r="O168" s="133"/>
      <c r="P168" s="50"/>
      <c r="Q168" s="50"/>
      <c r="R168" s="50"/>
      <c r="S168" s="50"/>
      <c r="V168" s="50"/>
      <c r="W168" s="37"/>
    </row>
    <row r="169" spans="1:23" ht="6" customHeight="1" x14ac:dyDescent="0.25">
      <c r="A169" s="35"/>
      <c r="B169" s="13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V169" s="50"/>
      <c r="W169" s="37"/>
    </row>
    <row r="170" spans="1:23" x14ac:dyDescent="0.25">
      <c r="A170" s="35"/>
      <c r="B170" s="130" t="s">
        <v>55</v>
      </c>
      <c r="G170" s="108">
        <f>I38</f>
        <v>0</v>
      </c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10"/>
      <c r="V170" s="50"/>
      <c r="W170" s="37"/>
    </row>
    <row r="171" spans="1:23" ht="6" customHeight="1" x14ac:dyDescent="0.25">
      <c r="A171" s="35"/>
      <c r="B171" s="13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V171" s="50"/>
      <c r="W171" s="37"/>
    </row>
    <row r="172" spans="1:23" x14ac:dyDescent="0.25">
      <c r="A172" s="35"/>
      <c r="B172" s="130" t="s">
        <v>56</v>
      </c>
      <c r="G172" s="108">
        <f>+I40</f>
        <v>0</v>
      </c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10"/>
      <c r="V172" s="50"/>
      <c r="W172" s="37"/>
    </row>
    <row r="173" spans="1:23" ht="12.75" customHeight="1" x14ac:dyDescent="0.25">
      <c r="A173" s="134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35"/>
    </row>
    <row r="174" spans="1:23" x14ac:dyDescent="0.25">
      <c r="A174" s="31"/>
      <c r="B174" s="136"/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33"/>
    </row>
    <row r="175" spans="1:23" x14ac:dyDescent="0.25">
      <c r="A175" s="35"/>
      <c r="B175" s="46" t="str">
        <f>+E113</f>
        <v>RG NR</v>
      </c>
      <c r="E175" s="108">
        <f>+H113</f>
        <v>0</v>
      </c>
      <c r="F175" s="109"/>
      <c r="G175" s="109"/>
      <c r="H175" s="109"/>
      <c r="I175" s="110"/>
      <c r="W175" s="37"/>
    </row>
    <row r="176" spans="1:23" ht="5.25" customHeight="1" x14ac:dyDescent="0.25">
      <c r="A176" s="35"/>
      <c r="C176" s="43"/>
      <c r="V176" s="44"/>
      <c r="W176" s="37"/>
    </row>
    <row r="177" spans="1:23" x14ac:dyDescent="0.25">
      <c r="A177" s="35"/>
      <c r="B177" s="46" t="str">
        <f>+N113</f>
        <v>RG TRIB</v>
      </c>
      <c r="E177" s="108">
        <f>+P113</f>
        <v>0</v>
      </c>
      <c r="F177" s="109"/>
      <c r="G177" s="109"/>
      <c r="H177" s="109"/>
      <c r="I177" s="110"/>
      <c r="W177" s="37"/>
    </row>
    <row r="178" spans="1:23" ht="5.25" customHeight="1" x14ac:dyDescent="0.25">
      <c r="A178" s="35"/>
      <c r="C178" s="43"/>
      <c r="V178" s="44"/>
      <c r="W178" s="37"/>
    </row>
    <row r="179" spans="1:23" x14ac:dyDescent="0.25">
      <c r="A179" s="35"/>
      <c r="B179" s="46" t="str">
        <f>+E115</f>
        <v>REG RIESAME</v>
      </c>
      <c r="E179" s="111">
        <f>+H115</f>
        <v>0</v>
      </c>
      <c r="F179" s="109"/>
      <c r="G179" s="109"/>
      <c r="H179" s="109"/>
      <c r="I179" s="110"/>
      <c r="W179" s="37"/>
    </row>
    <row r="180" spans="1:23" x14ac:dyDescent="0.25">
      <c r="A180" s="35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ht="17.25" x14ac:dyDescent="0.3">
      <c r="A182" s="35"/>
      <c r="H182" s="137" t="s">
        <v>224</v>
      </c>
      <c r="J182" s="137"/>
      <c r="K182" s="137"/>
      <c r="L182" s="137"/>
      <c r="M182" s="137"/>
      <c r="N182" s="137"/>
      <c r="O182" s="137"/>
      <c r="P182" s="137"/>
      <c r="Q182" s="108">
        <f>K117</f>
        <v>0</v>
      </c>
      <c r="R182" s="109"/>
      <c r="S182" s="110"/>
      <c r="W182" s="37"/>
    </row>
    <row r="183" spans="1:23" x14ac:dyDescent="0.25">
      <c r="A183" s="35"/>
      <c r="W183" s="37"/>
    </row>
    <row r="184" spans="1:23" x14ac:dyDescent="0.25">
      <c r="A184" s="35"/>
      <c r="B184" s="76" t="s">
        <v>225</v>
      </c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37"/>
    </row>
    <row r="185" spans="1:23" x14ac:dyDescent="0.25">
      <c r="A185" s="35"/>
      <c r="W185" s="37"/>
    </row>
    <row r="186" spans="1:23" x14ac:dyDescent="0.25">
      <c r="A186" s="35"/>
      <c r="B186" s="34" t="s">
        <v>226</v>
      </c>
      <c r="E186" s="108">
        <f>R117</f>
        <v>0</v>
      </c>
      <c r="F186" s="109"/>
      <c r="G186" s="109"/>
      <c r="H186" s="109"/>
      <c r="I186" s="109"/>
      <c r="J186" s="109"/>
      <c r="K186" s="109"/>
      <c r="L186" s="109"/>
      <c r="M186" s="109"/>
      <c r="N186" s="110"/>
      <c r="W186" s="37"/>
    </row>
    <row r="187" spans="1:23" x14ac:dyDescent="0.25">
      <c r="A187" s="35"/>
      <c r="W187" s="37"/>
    </row>
    <row r="188" spans="1:23" x14ac:dyDescent="0.25">
      <c r="A188" s="35"/>
      <c r="B188" s="34" t="s">
        <v>234</v>
      </c>
      <c r="P188" s="108">
        <f>G97</f>
        <v>0</v>
      </c>
      <c r="Q188" s="109"/>
      <c r="R188" s="109"/>
      <c r="S188" s="109"/>
      <c r="T188" s="109"/>
      <c r="U188" s="109"/>
      <c r="V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 t="s">
        <v>228</v>
      </c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1</v>
      </c>
      <c r="C192" s="111">
        <f>+G99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2</v>
      </c>
      <c r="C194" s="111">
        <f>+G101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3</v>
      </c>
      <c r="C196" s="111">
        <f>+G103</f>
        <v>0</v>
      </c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5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>
        <v>4</v>
      </c>
      <c r="C198" s="111">
        <f>+G105</f>
        <v>0</v>
      </c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5"/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34">
        <v>5</v>
      </c>
      <c r="C200" s="111">
        <f>+G107</f>
        <v>0</v>
      </c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5"/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x14ac:dyDescent="0.25">
      <c r="A202" s="35"/>
      <c r="B202" s="34">
        <v>6</v>
      </c>
      <c r="C202" s="111">
        <f>+G109</f>
        <v>0</v>
      </c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5"/>
      <c r="W202" s="37"/>
    </row>
    <row r="203" spans="1:23" ht="6" customHeight="1" x14ac:dyDescent="0.25">
      <c r="A203" s="35"/>
      <c r="B203" s="13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37"/>
    </row>
    <row r="204" spans="1:23" x14ac:dyDescent="0.25">
      <c r="A204" s="35"/>
      <c r="B204" s="34" t="s">
        <v>229</v>
      </c>
      <c r="W204" s="37"/>
    </row>
    <row r="205" spans="1:23" ht="6" customHeight="1" x14ac:dyDescent="0.25">
      <c r="A205" s="35"/>
      <c r="B205" s="13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37"/>
    </row>
    <row r="206" spans="1:23" x14ac:dyDescent="0.25">
      <c r="A206" s="35"/>
      <c r="B206" s="116" t="s">
        <v>230</v>
      </c>
      <c r="W206" s="37"/>
    </row>
    <row r="207" spans="1:23" x14ac:dyDescent="0.25">
      <c r="A207" s="35"/>
      <c r="B207" s="116" t="s">
        <v>231</v>
      </c>
      <c r="W207" s="37"/>
    </row>
    <row r="208" spans="1:23" ht="15.6" customHeight="1" x14ac:dyDescent="0.25">
      <c r="A208" s="35"/>
      <c r="B208" s="86" t="s">
        <v>232</v>
      </c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W208" s="37"/>
    </row>
    <row r="209" spans="1:23" x14ac:dyDescent="0.25">
      <c r="A209" s="35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W209" s="37"/>
    </row>
    <row r="210" spans="1:23" x14ac:dyDescent="0.25">
      <c r="A210" s="35"/>
      <c r="B210" s="138"/>
      <c r="W210" s="37"/>
    </row>
    <row r="211" spans="1:23" x14ac:dyDescent="0.25">
      <c r="A211" s="35"/>
      <c r="B211" s="38" t="s">
        <v>240</v>
      </c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7"/>
    </row>
    <row r="212" spans="1:23" x14ac:dyDescent="0.25">
      <c r="A212" s="35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37"/>
    </row>
    <row r="213" spans="1:23" x14ac:dyDescent="0.25">
      <c r="A213" s="35"/>
      <c r="B213" s="138" t="s">
        <v>233</v>
      </c>
      <c r="C213" s="138"/>
      <c r="D213" s="108">
        <f>G97</f>
        <v>0</v>
      </c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10"/>
      <c r="Q213" s="138"/>
      <c r="R213" s="138"/>
      <c r="S213" s="138"/>
      <c r="T213" s="138"/>
      <c r="U213" s="138"/>
      <c r="V213" s="138"/>
      <c r="W213" s="37"/>
    </row>
    <row r="214" spans="1:23" ht="6" customHeight="1" x14ac:dyDescent="0.25">
      <c r="A214" s="35"/>
      <c r="B214" s="13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37"/>
    </row>
    <row r="215" spans="1:23" ht="22.5" customHeight="1" x14ac:dyDescent="0.25">
      <c r="A215" s="35"/>
      <c r="B215" s="34" t="s">
        <v>235</v>
      </c>
      <c r="E215" s="140"/>
      <c r="F215" s="140"/>
      <c r="G215" s="140"/>
      <c r="H215" s="140"/>
      <c r="I215" s="140"/>
      <c r="J215" s="140"/>
      <c r="K215" s="140"/>
      <c r="L215" s="34" t="s">
        <v>236</v>
      </c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ht="22.5" customHeight="1" x14ac:dyDescent="0.25">
      <c r="A217" s="35"/>
      <c r="B217" s="34" t="s">
        <v>237</v>
      </c>
      <c r="F217" s="140"/>
      <c r="G217" s="140"/>
      <c r="H217" s="140"/>
      <c r="I217" s="140"/>
      <c r="J217" s="140"/>
      <c r="K217" s="140"/>
      <c r="L217" s="140"/>
      <c r="M217" s="34" t="s">
        <v>238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ht="22.5" customHeight="1" x14ac:dyDescent="0.25">
      <c r="A219" s="35"/>
      <c r="B219" s="34" t="s">
        <v>237</v>
      </c>
      <c r="F219" s="140"/>
      <c r="G219" s="140"/>
      <c r="H219" s="140"/>
      <c r="I219" s="140"/>
      <c r="J219" s="140"/>
      <c r="K219" s="140"/>
      <c r="L219" s="140"/>
      <c r="M219" s="34" t="s">
        <v>239</v>
      </c>
      <c r="W219" s="37"/>
    </row>
    <row r="220" spans="1:23" x14ac:dyDescent="0.25">
      <c r="A220" s="35"/>
      <c r="B220" s="138"/>
      <c r="W220" s="37"/>
    </row>
    <row r="221" spans="1:23" x14ac:dyDescent="0.25">
      <c r="A221" s="35"/>
      <c r="B221" s="38" t="s">
        <v>241</v>
      </c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</row>
    <row r="222" spans="1:23" x14ac:dyDescent="0.25">
      <c r="A222" s="35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37"/>
    </row>
    <row r="223" spans="1:23" x14ac:dyDescent="0.25">
      <c r="A223" s="35"/>
      <c r="B223" s="34" t="s">
        <v>242</v>
      </c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37"/>
    </row>
    <row r="224" spans="1:23" ht="6" customHeight="1" x14ac:dyDescent="0.25">
      <c r="A224" s="35"/>
      <c r="B224" s="13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37"/>
    </row>
    <row r="225" spans="1:23" x14ac:dyDescent="0.25">
      <c r="A225" s="35"/>
      <c r="B225" s="34" t="s">
        <v>227</v>
      </c>
      <c r="W225" s="37"/>
    </row>
    <row r="226" spans="1:23" ht="6" customHeight="1" x14ac:dyDescent="0.25">
      <c r="A226" s="35"/>
      <c r="B226" s="13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37"/>
    </row>
    <row r="227" spans="1:23" x14ac:dyDescent="0.25">
      <c r="A227" s="35"/>
      <c r="W227" s="37"/>
    </row>
    <row r="228" spans="1:23" x14ac:dyDescent="0.25">
      <c r="A228" s="35"/>
      <c r="B228" s="34" t="s">
        <v>246</v>
      </c>
      <c r="W228" s="37"/>
    </row>
    <row r="229" spans="1:23" x14ac:dyDescent="0.25">
      <c r="A229" s="35"/>
      <c r="W229" s="37"/>
    </row>
    <row r="230" spans="1:23" x14ac:dyDescent="0.25">
      <c r="A230" s="35"/>
      <c r="W230" s="37"/>
    </row>
    <row r="231" spans="1:23" x14ac:dyDescent="0.25">
      <c r="A231" s="35"/>
      <c r="W231" s="37"/>
    </row>
    <row r="232" spans="1:23" x14ac:dyDescent="0.25">
      <c r="A232" s="35"/>
      <c r="W232" s="37"/>
    </row>
    <row r="233" spans="1:23" x14ac:dyDescent="0.25">
      <c r="A233" s="35"/>
      <c r="B233" s="141" t="s">
        <v>245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Q233" s="141" t="s">
        <v>243</v>
      </c>
      <c r="R233" s="141"/>
      <c r="S233" s="141"/>
      <c r="T233" s="141"/>
      <c r="U233" s="141"/>
      <c r="V233" s="141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 t="s">
        <v>248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2"/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B239" s="142" t="s">
        <v>247</v>
      </c>
      <c r="C239" s="142"/>
      <c r="D239" s="142"/>
      <c r="E239" s="142"/>
      <c r="F239" s="142"/>
      <c r="G239" s="142"/>
      <c r="H239" s="142"/>
      <c r="I239" s="142"/>
      <c r="W239" s="37"/>
    </row>
    <row r="240" spans="1:23" x14ac:dyDescent="0.25">
      <c r="A240" s="35"/>
      <c r="B240" s="142"/>
      <c r="C240" s="142"/>
      <c r="D240" s="142"/>
      <c r="E240" s="142"/>
      <c r="F240" s="142"/>
      <c r="G240" s="142"/>
      <c r="H240" s="142"/>
      <c r="I240" s="142"/>
      <c r="W240" s="37"/>
    </row>
    <row r="241" spans="1:23" x14ac:dyDescent="0.25">
      <c r="A241" s="35"/>
      <c r="B241" s="142"/>
      <c r="C241" s="142"/>
      <c r="D241" s="142"/>
      <c r="E241" s="142"/>
      <c r="F241" s="142"/>
      <c r="G241" s="142"/>
      <c r="H241" s="142"/>
      <c r="I241" s="142"/>
      <c r="W241" s="37"/>
    </row>
    <row r="242" spans="1:23" x14ac:dyDescent="0.25">
      <c r="A242" s="35"/>
      <c r="B242" s="143" t="s">
        <v>244</v>
      </c>
      <c r="C242" s="142"/>
      <c r="D242" s="142"/>
      <c r="E242" s="142"/>
      <c r="F242" s="142"/>
      <c r="G242" s="142"/>
      <c r="H242" s="142"/>
      <c r="I242" s="142"/>
      <c r="W242" s="37"/>
    </row>
    <row r="243" spans="1:23" x14ac:dyDescent="0.25">
      <c r="A243" s="35"/>
      <c r="W243" s="37"/>
    </row>
    <row r="244" spans="1:23" x14ac:dyDescent="0.25">
      <c r="A244" s="35"/>
      <c r="W244" s="37"/>
    </row>
    <row r="245" spans="1:23" x14ac:dyDescent="0.25">
      <c r="A245" s="35"/>
      <c r="W245" s="37"/>
    </row>
    <row r="246" spans="1:23" x14ac:dyDescent="0.25">
      <c r="A246" s="35"/>
      <c r="W246" s="37"/>
    </row>
    <row r="247" spans="1:23" x14ac:dyDescent="0.25">
      <c r="A247" s="134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35"/>
    </row>
  </sheetData>
  <sheetProtection algorithmName="SHA-512" hashValue="10i7slxttUizAHB67Rs4DIDbdgU8WaVyOYhvqbbe6MAxC7m6RxE/MXceQo1xfbf9RhlspC1Mb5spqel27klD9A==" saltValue="YAE3MTOGT0iWjoHPRPShyQ==" spinCount="100000" sheet="1" objects="1" scenarios="1"/>
  <mergeCells count="96">
    <mergeCell ref="F219:L219"/>
    <mergeCell ref="B221:V221"/>
    <mergeCell ref="B233:K233"/>
    <mergeCell ref="Q233:V233"/>
    <mergeCell ref="H115:L115"/>
    <mergeCell ref="P115:T115"/>
    <mergeCell ref="E179:I179"/>
    <mergeCell ref="B208:U209"/>
    <mergeCell ref="B211:V211"/>
    <mergeCell ref="D213:P213"/>
    <mergeCell ref="E215:K215"/>
    <mergeCell ref="F217:L217"/>
    <mergeCell ref="C194:P194"/>
    <mergeCell ref="C196:P196"/>
    <mergeCell ref="C198:P198"/>
    <mergeCell ref="C200:P200"/>
    <mergeCell ref="C202:P202"/>
    <mergeCell ref="Q182:S182"/>
    <mergeCell ref="B184:V184"/>
    <mergeCell ref="E186:N186"/>
    <mergeCell ref="P188:V188"/>
    <mergeCell ref="C192:P192"/>
    <mergeCell ref="G170:S170"/>
    <mergeCell ref="G172:S172"/>
    <mergeCell ref="B174:V174"/>
    <mergeCell ref="E175:I175"/>
    <mergeCell ref="E177:I177"/>
    <mergeCell ref="G159:S159"/>
    <mergeCell ref="G161:N161"/>
    <mergeCell ref="G163:N163"/>
    <mergeCell ref="G165:S165"/>
    <mergeCell ref="G168:J168"/>
    <mergeCell ref="L168:O168"/>
    <mergeCell ref="G137:K137"/>
    <mergeCell ref="G139:K139"/>
    <mergeCell ref="G143:K143"/>
    <mergeCell ref="D146:G146"/>
    <mergeCell ref="R148:V148"/>
    <mergeCell ref="R123:U123"/>
    <mergeCell ref="D125:G125"/>
    <mergeCell ref="B127:V127"/>
    <mergeCell ref="B129:V129"/>
    <mergeCell ref="B133:V133"/>
    <mergeCell ref="H113:L113"/>
    <mergeCell ref="P113:T113"/>
    <mergeCell ref="K117:M117"/>
    <mergeCell ref="R117:V117"/>
    <mergeCell ref="R121:U121"/>
    <mergeCell ref="G101:T101"/>
    <mergeCell ref="G103:T103"/>
    <mergeCell ref="G105:T105"/>
    <mergeCell ref="G107:T107"/>
    <mergeCell ref="G109:T109"/>
    <mergeCell ref="C78:Q78"/>
    <mergeCell ref="C57:U57"/>
    <mergeCell ref="B60:V60"/>
    <mergeCell ref="C69:Q70"/>
    <mergeCell ref="C71:Q73"/>
    <mergeCell ref="C77:T77"/>
    <mergeCell ref="B94:V94"/>
    <mergeCell ref="B95:V95"/>
    <mergeCell ref="G97:T97"/>
    <mergeCell ref="G99:T99"/>
    <mergeCell ref="C81:Q81"/>
    <mergeCell ref="C84:U84"/>
    <mergeCell ref="B86:V86"/>
    <mergeCell ref="C88:U88"/>
    <mergeCell ref="C92:U92"/>
    <mergeCell ref="I38:V38"/>
    <mergeCell ref="I40:V40"/>
    <mergeCell ref="C44:U44"/>
    <mergeCell ref="C53:U53"/>
    <mergeCell ref="C55:U55"/>
    <mergeCell ref="C46:F46"/>
    <mergeCell ref="G46:U46"/>
    <mergeCell ref="G48:U48"/>
    <mergeCell ref="G50:U50"/>
    <mergeCell ref="C50:F50"/>
    <mergeCell ref="C48:F48"/>
    <mergeCell ref="I27:V27"/>
    <mergeCell ref="I29:P29"/>
    <mergeCell ref="I31:P31"/>
    <mergeCell ref="I33:V33"/>
    <mergeCell ref="I36:L36"/>
    <mergeCell ref="N36:Q36"/>
    <mergeCell ref="B1:V1"/>
    <mergeCell ref="B2:V2"/>
    <mergeCell ref="I13:V13"/>
    <mergeCell ref="I15:V15"/>
    <mergeCell ref="I17:V17"/>
    <mergeCell ref="I19:V19"/>
    <mergeCell ref="I21:V21"/>
    <mergeCell ref="I23:V23"/>
    <mergeCell ref="E6:I6"/>
    <mergeCell ref="E8:I8"/>
    <mergeCell ref="E10:I10"/>
  </mergeCells>
  <dataValidations xWindow="933" yWindow="534" count="11">
    <dataValidation type="whole" allowBlank="1" showInputMessage="1" showErrorMessage="1" error="attenzione: inserito un numero diverso da 0 o 1" prompt="Inserire 1 in presenza di parte civile" sqref="T64" xr:uid="{00000000-0002-0000-03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0" xr:uid="{00000000-0002-0000-0300-000001000000}">
      <formula1>0</formula1>
      <formula2>IF(OR(T73=1),0,1)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73:T74" xr:uid="{00000000-0002-0000-0300-000002000000}">
      <formula1>0</formula1>
      <formula2>IF(OR(T70=1),0,1)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1" xr:uid="{00000000-0002-0000-0300-000003000000}">
      <formula1>0</formula1>
      <formula2>IF(OR(R78=1),0,1)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8" xr:uid="{00000000-0002-0000-0300-000004000000}">
      <formula1>0</formula1>
      <formula2>IF(OR(R81=1),0,1)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1" xr:uid="{00000000-0002-0000-0300-000005000000}">
      <formula1>10</formula1>
      <formula2>IF(R81=1,19,10)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8" xr:uid="{00000000-0002-0000-0300-000006000000}">
      <formula1>0</formula1>
      <formula2>IF(R78=1,9,0)</formula2>
    </dataValidation>
    <dataValidation type="whole" allowBlank="1" showInputMessage="1" showErrorMessage="1" error="ATTENZIONE L'importo inserito è inferiore a € 200,00 o è superiore a € 378,00" prompt="Indicare un importo nei limiti previsti per la fase studio" sqref="V46" xr:uid="{00000000-0002-0000-0300-000007000000}">
      <formula1>200</formula1>
      <formula2>378</formula2>
    </dataValidation>
    <dataValidation type="whole" allowBlank="1" showInputMessage="1" showErrorMessage="1" error="ATTENZIONE L'importo inserito è inferiore a € 650,00 o è superiore a € 1.229,00" prompt="Indicare un importo nei limiti previsti per la fase introduttiva" sqref="V48" xr:uid="{00000000-0002-0000-0300-000008000000}">
      <formula1>650</formula1>
      <formula2>1229</formula2>
    </dataValidation>
    <dataValidation type="whole" allowBlank="1" showInputMessage="1" showErrorMessage="1" error="ATTENZIONE L'importo inserito è superiore a € 1.418,00" prompt="Indicare un importo nei limiti previsti per la fase decisoria" sqref="V51" xr:uid="{00000000-0002-0000-0300-000009000000}">
      <formula1>0</formula1>
      <formula2>1418</formula2>
    </dataValidation>
    <dataValidation type="whole" allowBlank="1" showInputMessage="1" showErrorMessage="1" error="ATTENZIONE L'importo inserito è inferiore a € 800,00 o è superiore a € 1.418,00" prompt="Indicare un importo nei limiti previsti per la fase decisoria" sqref="V50" xr:uid="{02A21261-A996-472B-A3D0-6061D081E408}">
      <formula1>800</formula1>
      <formula2>1418</formula2>
    </dataValidation>
  </dataValidations>
  <hyperlinks>
    <hyperlink ref="V5" location="'ELENCO TABELLE'!A1" display="Torna all'Elenco Tabelle" xr:uid="{00000000-0004-0000-03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2" manualBreakCount="2">
    <brk id="93" max="16383" man="1"/>
    <brk id="173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0486" r:id="rId4">
          <objectPr defaultSize="0" autoPict="0" r:id="rId5">
            <anchor moveWithCells="1" sizeWithCells="1">
              <from>
                <xdr:col>12</xdr:col>
                <xdr:colOff>57150</xdr:colOff>
                <xdr:row>173</xdr:row>
                <xdr:rowOff>161925</xdr:rowOff>
              </from>
              <to>
                <xdr:col>14</xdr:col>
                <xdr:colOff>85725</xdr:colOff>
                <xdr:row>178</xdr:row>
                <xdr:rowOff>104775</xdr:rowOff>
              </to>
            </anchor>
          </objectPr>
        </oleObject>
      </mc:Choice>
      <mc:Fallback>
        <oleObject progId="Word.Picture.8" shapeId="20486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30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72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73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150</v>
      </c>
      <c r="E8" s="47"/>
      <c r="F8" s="48"/>
      <c r="G8" s="48"/>
      <c r="H8" s="48"/>
      <c r="I8" s="49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151</v>
      </c>
      <c r="E10" s="47"/>
      <c r="F10" s="48"/>
      <c r="G10" s="48"/>
      <c r="H10" s="48"/>
      <c r="I10" s="49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117</v>
      </c>
      <c r="W44" s="37"/>
    </row>
    <row r="45" spans="1:23" ht="16.5" customHeight="1" x14ac:dyDescent="0.25">
      <c r="A45" s="35"/>
      <c r="C45" s="69" t="s">
        <v>59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780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74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1230</v>
      </c>
      <c r="W47" s="37"/>
    </row>
    <row r="48" spans="1:23" ht="5.25" customHeight="1" x14ac:dyDescent="0.25">
      <c r="A48" s="35"/>
      <c r="C48" s="72"/>
      <c r="V48" s="71"/>
      <c r="W48" s="37"/>
    </row>
    <row r="49" spans="1:24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+V45+V47</f>
        <v>2010</v>
      </c>
      <c r="W49" s="37"/>
    </row>
    <row r="50" spans="1:24" ht="5.25" customHeight="1" x14ac:dyDescent="0.25">
      <c r="A50" s="35"/>
      <c r="C50" s="72"/>
      <c r="V50" s="71"/>
      <c r="W50" s="37"/>
    </row>
    <row r="51" spans="1:24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670</v>
      </c>
      <c r="W51" s="37"/>
    </row>
    <row r="52" spans="1:24" ht="5.25" customHeight="1" x14ac:dyDescent="0.25">
      <c r="A52" s="35"/>
      <c r="C52" s="72"/>
      <c r="V52" s="71"/>
      <c r="W52" s="37"/>
    </row>
    <row r="53" spans="1:24" ht="16.5" customHeight="1" x14ac:dyDescent="0.25">
      <c r="A53" s="35"/>
      <c r="C53" s="73" t="s">
        <v>0</v>
      </c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5">
        <f>+V49-V51</f>
        <v>1340</v>
      </c>
      <c r="W53" s="37"/>
    </row>
    <row r="54" spans="1:24" x14ac:dyDescent="0.25">
      <c r="A54" s="35"/>
      <c r="W54" s="37"/>
    </row>
    <row r="55" spans="1:24" x14ac:dyDescent="0.25">
      <c r="A55" s="35"/>
      <c r="W55" s="37"/>
    </row>
    <row r="56" spans="1:24" ht="16.5" customHeight="1" x14ac:dyDescent="0.25">
      <c r="A56" s="35"/>
      <c r="B56" s="76" t="s">
        <v>28</v>
      </c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37"/>
    </row>
    <row r="57" spans="1:24" ht="5.25" customHeight="1" x14ac:dyDescent="0.25">
      <c r="A57" s="35"/>
      <c r="C57" s="43"/>
      <c r="V57" s="44"/>
      <c r="W57" s="37"/>
    </row>
    <row r="58" spans="1:24" x14ac:dyDescent="0.25">
      <c r="A58" s="35"/>
      <c r="B58" s="77" t="s">
        <v>36</v>
      </c>
      <c r="W58" s="37"/>
    </row>
    <row r="59" spans="1:24" ht="5.25" customHeight="1" x14ac:dyDescent="0.25">
      <c r="A59" s="35"/>
      <c r="C59" s="43"/>
      <c r="V59" s="44"/>
      <c r="W59" s="37"/>
    </row>
    <row r="60" spans="1:24" ht="16.5" customHeight="1" x14ac:dyDescent="0.25">
      <c r="A60" s="35"/>
      <c r="B60" s="78" t="s">
        <v>32</v>
      </c>
      <c r="C60" s="43" t="s">
        <v>146</v>
      </c>
      <c r="T60" s="79"/>
      <c r="V60" s="80">
        <f>IF(T60=1,+V$53*20%,0)</f>
        <v>0</v>
      </c>
      <c r="W60" s="37"/>
    </row>
    <row r="61" spans="1:24" ht="13.5" customHeight="1" x14ac:dyDescent="0.25">
      <c r="A61" s="35"/>
      <c r="C61" s="81" t="s">
        <v>190</v>
      </c>
      <c r="V61" s="44"/>
      <c r="W61" s="37"/>
    </row>
    <row r="62" spans="1:24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4" s="83" customFormat="1" ht="18" customHeight="1" x14ac:dyDescent="0.25">
      <c r="A63" s="82"/>
      <c r="B63" s="78" t="s">
        <v>33</v>
      </c>
      <c r="C63" s="43" t="s">
        <v>31</v>
      </c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T63" s="34"/>
      <c r="V63" s="44"/>
      <c r="W63" s="84"/>
    </row>
    <row r="64" spans="1:24" ht="26.25" customHeight="1" x14ac:dyDescent="0.25">
      <c r="A64" s="35"/>
      <c r="C64" s="89" t="s">
        <v>308</v>
      </c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V64" s="44"/>
      <c r="W64" s="37"/>
      <c r="X64" s="83"/>
    </row>
    <row r="65" spans="1:25" s="83" customFormat="1" ht="18" customHeight="1" x14ac:dyDescent="0.25">
      <c r="A65" s="82"/>
      <c r="B65" s="85" t="s">
        <v>34</v>
      </c>
      <c r="C65" s="86" t="s">
        <v>153</v>
      </c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90"/>
      <c r="T65" s="79"/>
      <c r="V65" s="80">
        <f>IF(AND(R65=1,T65&lt;10,T65&gt;0),+V$53*30%*T65,0)</f>
        <v>0</v>
      </c>
      <c r="W65" s="84"/>
    </row>
    <row r="66" spans="1:25" ht="13.5" customHeight="1" x14ac:dyDescent="0.25">
      <c r="A66" s="35"/>
      <c r="C66" s="81" t="s">
        <v>254</v>
      </c>
      <c r="V66" s="44"/>
      <c r="W66" s="37"/>
    </row>
    <row r="67" spans="1:25" ht="5.25" customHeight="1" x14ac:dyDescent="0.25">
      <c r="A67" s="35"/>
      <c r="C67" s="43"/>
      <c r="V67" s="44"/>
      <c r="W67" s="37"/>
    </row>
    <row r="68" spans="1:25" s="83" customFormat="1" ht="18" customHeight="1" x14ac:dyDescent="0.25">
      <c r="A68" s="82"/>
      <c r="B68" s="85" t="s">
        <v>35</v>
      </c>
      <c r="C68" s="86" t="s">
        <v>152</v>
      </c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90"/>
      <c r="T68" s="79"/>
      <c r="V68" s="80">
        <f>IF(AND(R68=1,T68&lt;20,T68&gt;9),+V53*20%*T68,0)</f>
        <v>0</v>
      </c>
      <c r="W68" s="84"/>
      <c r="Y68" s="98"/>
    </row>
    <row r="69" spans="1:25" ht="13.5" customHeight="1" x14ac:dyDescent="0.25">
      <c r="A69" s="35"/>
      <c r="C69" s="81" t="s">
        <v>255</v>
      </c>
      <c r="V69" s="44"/>
      <c r="W69" s="37"/>
    </row>
    <row r="70" spans="1:25" ht="5.25" customHeight="1" thickBot="1" x14ac:dyDescent="0.3">
      <c r="A70" s="35"/>
      <c r="B70" s="63"/>
      <c r="C70" s="64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5"/>
      <c r="W70" s="37"/>
    </row>
    <row r="71" spans="1:25" s="83" customFormat="1" ht="18" customHeight="1" thickBot="1" x14ac:dyDescent="0.3">
      <c r="A71" s="82"/>
      <c r="C71" s="92" t="s">
        <v>66</v>
      </c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7">
        <f>+V53+V60+V65+V68</f>
        <v>1340</v>
      </c>
      <c r="W71" s="84"/>
      <c r="Y71" s="98"/>
    </row>
    <row r="72" spans="1:25" ht="13.5" customHeight="1" x14ac:dyDescent="0.25">
      <c r="A72" s="35"/>
      <c r="C72" s="81"/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100" customFormat="1" ht="6" customHeight="1" x14ac:dyDescent="0.2">
      <c r="A74" s="99"/>
      <c r="W74" s="101"/>
    </row>
    <row r="75" spans="1:25" s="100" customFormat="1" ht="16.5" customHeight="1" x14ac:dyDescent="0.2">
      <c r="A75" s="99"/>
      <c r="C75" s="92" t="s">
        <v>61</v>
      </c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102"/>
      <c r="W75" s="101"/>
    </row>
    <row r="76" spans="1:25" s="83" customFormat="1" ht="12.75" customHeight="1" x14ac:dyDescent="0.25">
      <c r="A76" s="103"/>
      <c r="B76" s="104"/>
      <c r="C76" s="104"/>
      <c r="D76" s="105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6"/>
    </row>
    <row r="77" spans="1:25" ht="18.75" x14ac:dyDescent="0.3">
      <c r="A77" s="31"/>
      <c r="B77" s="32" t="s">
        <v>199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3"/>
    </row>
    <row r="78" spans="1:25" x14ac:dyDescent="0.25">
      <c r="A78" s="35"/>
      <c r="B78" s="107" t="s">
        <v>206</v>
      </c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37"/>
    </row>
    <row r="79" spans="1:25" x14ac:dyDescent="0.25">
      <c r="A79" s="35"/>
      <c r="W79" s="37"/>
    </row>
    <row r="80" spans="1:25" x14ac:dyDescent="0.25">
      <c r="A80" s="35"/>
      <c r="B80" s="34" t="s">
        <v>200</v>
      </c>
      <c r="G80" s="108">
        <f>I27</f>
        <v>0</v>
      </c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10"/>
      <c r="W80" s="37"/>
    </row>
    <row r="81" spans="1:23" x14ac:dyDescent="0.25">
      <c r="A81" s="35"/>
      <c r="W81" s="37"/>
    </row>
    <row r="82" spans="1:23" x14ac:dyDescent="0.25">
      <c r="A82" s="35"/>
      <c r="B82" s="34" t="s">
        <v>201</v>
      </c>
      <c r="F82" s="34">
        <v>1</v>
      </c>
      <c r="G82" s="108">
        <f>I13</f>
        <v>0</v>
      </c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10"/>
      <c r="W82" s="37"/>
    </row>
    <row r="83" spans="1:23" ht="5.25" customHeight="1" x14ac:dyDescent="0.25">
      <c r="A83" s="35"/>
      <c r="W83" s="37"/>
    </row>
    <row r="84" spans="1:23" x14ac:dyDescent="0.25">
      <c r="A84" s="35"/>
      <c r="F84" s="34">
        <v>2</v>
      </c>
      <c r="G84" s="108">
        <f>I15</f>
        <v>0</v>
      </c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10"/>
      <c r="W84" s="37"/>
    </row>
    <row r="85" spans="1:23" ht="5.25" customHeight="1" x14ac:dyDescent="0.25">
      <c r="A85" s="35"/>
      <c r="W85" s="37"/>
    </row>
    <row r="86" spans="1:23" x14ac:dyDescent="0.25">
      <c r="A86" s="35"/>
      <c r="F86" s="34">
        <v>3</v>
      </c>
      <c r="G86" s="108">
        <f>I17</f>
        <v>0</v>
      </c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10"/>
      <c r="W86" s="37"/>
    </row>
    <row r="87" spans="1:23" ht="5.25" customHeight="1" x14ac:dyDescent="0.25">
      <c r="A87" s="35"/>
      <c r="W87" s="37"/>
    </row>
    <row r="88" spans="1:23" x14ac:dyDescent="0.25">
      <c r="A88" s="35"/>
      <c r="F88" s="34">
        <v>4</v>
      </c>
      <c r="G88" s="108">
        <f>+I19</f>
        <v>0</v>
      </c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10"/>
      <c r="W88" s="37"/>
    </row>
    <row r="89" spans="1:23" ht="5.25" customHeight="1" x14ac:dyDescent="0.25">
      <c r="A89" s="35"/>
      <c r="W89" s="37"/>
    </row>
    <row r="90" spans="1:23" x14ac:dyDescent="0.25">
      <c r="A90" s="35"/>
      <c r="F90" s="34">
        <v>5</v>
      </c>
      <c r="G90" s="108">
        <f>+I21</f>
        <v>0</v>
      </c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10"/>
      <c r="W90" s="37"/>
    </row>
    <row r="91" spans="1:23" ht="5.25" customHeight="1" x14ac:dyDescent="0.25">
      <c r="A91" s="35"/>
      <c r="W91" s="37"/>
    </row>
    <row r="92" spans="1:23" x14ac:dyDescent="0.25">
      <c r="A92" s="35"/>
      <c r="F92" s="34">
        <v>6</v>
      </c>
      <c r="G92" s="108">
        <f>+I23</f>
        <v>0</v>
      </c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10"/>
      <c r="W92" s="37"/>
    </row>
    <row r="93" spans="1:23" x14ac:dyDescent="0.25">
      <c r="A93" s="35"/>
      <c r="W93" s="37"/>
    </row>
    <row r="94" spans="1:23" x14ac:dyDescent="0.25">
      <c r="A94" s="35"/>
      <c r="B94" s="34" t="s">
        <v>202</v>
      </c>
      <c r="W94" s="37"/>
    </row>
    <row r="95" spans="1:23" ht="5.25" customHeight="1" x14ac:dyDescent="0.25">
      <c r="A95" s="35"/>
      <c r="C95" s="43"/>
      <c r="V95" s="44"/>
      <c r="W95" s="37"/>
    </row>
    <row r="96" spans="1:23" x14ac:dyDescent="0.25">
      <c r="A96" s="35"/>
      <c r="B96" s="34" t="s">
        <v>203</v>
      </c>
      <c r="E96" s="46" t="str">
        <f>+B6</f>
        <v>RG NR</v>
      </c>
      <c r="H96" s="108">
        <f>+E6</f>
        <v>0</v>
      </c>
      <c r="I96" s="109"/>
      <c r="J96" s="109"/>
      <c r="K96" s="109"/>
      <c r="L96" s="110"/>
      <c r="N96" s="46" t="str">
        <f>+B8</f>
        <v>RG TRIB</v>
      </c>
      <c r="P96" s="108">
        <f>+E8</f>
        <v>0</v>
      </c>
      <c r="Q96" s="109"/>
      <c r="R96" s="109"/>
      <c r="S96" s="109"/>
      <c r="T96" s="110"/>
      <c r="W96" s="37"/>
    </row>
    <row r="97" spans="1:23" ht="5.25" customHeight="1" x14ac:dyDescent="0.25">
      <c r="A97" s="35"/>
      <c r="C97" s="43"/>
      <c r="V97" s="44"/>
      <c r="W97" s="37"/>
    </row>
    <row r="98" spans="1:23" x14ac:dyDescent="0.25">
      <c r="A98" s="35"/>
      <c r="E98" s="46" t="str">
        <f>+B10</f>
        <v>REG RIESAME</v>
      </c>
      <c r="H98" s="108">
        <f>+E10</f>
        <v>0</v>
      </c>
      <c r="I98" s="109"/>
      <c r="J98" s="109"/>
      <c r="K98" s="109"/>
      <c r="L98" s="110"/>
      <c r="M98" s="46"/>
      <c r="P98" s="159"/>
      <c r="Q98" s="159"/>
      <c r="R98" s="159"/>
      <c r="S98" s="159"/>
      <c r="T98" s="159"/>
      <c r="W98" s="37"/>
    </row>
    <row r="99" spans="1:23" ht="5.25" customHeight="1" x14ac:dyDescent="0.25">
      <c r="A99" s="35"/>
      <c r="C99" s="43"/>
      <c r="V99" s="44"/>
      <c r="W99" s="37"/>
    </row>
    <row r="100" spans="1:23" x14ac:dyDescent="0.25">
      <c r="A100" s="35"/>
      <c r="B100" s="34" t="s">
        <v>204</v>
      </c>
      <c r="K100" s="52"/>
      <c r="L100" s="53"/>
      <c r="M100" s="54"/>
      <c r="O100" s="34" t="s">
        <v>205</v>
      </c>
      <c r="R100" s="52"/>
      <c r="S100" s="53"/>
      <c r="T100" s="53"/>
      <c r="U100" s="53"/>
      <c r="V100" s="54"/>
      <c r="W100" s="37"/>
    </row>
    <row r="101" spans="1:23" ht="5.25" customHeight="1" x14ac:dyDescent="0.25">
      <c r="A101" s="35"/>
      <c r="C101" s="43"/>
      <c r="V101" s="44"/>
      <c r="W101" s="37"/>
    </row>
    <row r="102" spans="1:23" x14ac:dyDescent="0.25">
      <c r="A102" s="35"/>
      <c r="B102" s="34" t="s">
        <v>258</v>
      </c>
      <c r="W102" s="37"/>
    </row>
    <row r="103" spans="1:23" ht="5.25" customHeight="1" x14ac:dyDescent="0.25">
      <c r="A103" s="35"/>
      <c r="C103" s="43"/>
      <c r="V103" s="44"/>
      <c r="W103" s="37"/>
    </row>
    <row r="104" spans="1:23" x14ac:dyDescent="0.25">
      <c r="A104" s="35"/>
      <c r="B104" s="34" t="s">
        <v>256</v>
      </c>
      <c r="R104" s="112"/>
      <c r="S104" s="113"/>
      <c r="T104" s="113"/>
      <c r="U104" s="114"/>
      <c r="W104" s="37"/>
    </row>
    <row r="105" spans="1:23" ht="5.25" customHeight="1" x14ac:dyDescent="0.25">
      <c r="A105" s="35"/>
      <c r="C105" s="43"/>
      <c r="V105" s="44"/>
      <c r="W105" s="37"/>
    </row>
    <row r="106" spans="1:23" x14ac:dyDescent="0.25">
      <c r="A106" s="35"/>
      <c r="B106" s="34" t="s">
        <v>257</v>
      </c>
      <c r="R106" s="112"/>
      <c r="S106" s="113"/>
      <c r="T106" s="113"/>
      <c r="U106" s="114"/>
      <c r="W106" s="37"/>
    </row>
    <row r="107" spans="1:23" ht="5.25" customHeight="1" x14ac:dyDescent="0.25">
      <c r="A107" s="35"/>
      <c r="C107" s="43"/>
      <c r="E107" s="115"/>
      <c r="F107" s="115"/>
      <c r="G107" s="115"/>
      <c r="H107" s="115"/>
      <c r="V107" s="44"/>
      <c r="W107" s="37"/>
    </row>
    <row r="108" spans="1:23" x14ac:dyDescent="0.25">
      <c r="A108" s="35"/>
      <c r="B108" s="34" t="s">
        <v>253</v>
      </c>
      <c r="D108" s="47"/>
      <c r="E108" s="48"/>
      <c r="F108" s="48"/>
      <c r="G108" s="49"/>
      <c r="W108" s="37"/>
    </row>
    <row r="109" spans="1:23" x14ac:dyDescent="0.25">
      <c r="A109" s="35"/>
      <c r="W109" s="37"/>
    </row>
    <row r="110" spans="1:23" x14ac:dyDescent="0.25">
      <c r="A110" s="35"/>
      <c r="B110" s="38" t="s">
        <v>99</v>
      </c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</row>
    <row r="111" spans="1:23" x14ac:dyDescent="0.25">
      <c r="A111" s="35"/>
      <c r="W111" s="37"/>
    </row>
    <row r="112" spans="1:23" ht="32.25" customHeight="1" x14ac:dyDescent="0.25">
      <c r="A112" s="35"/>
      <c r="B112" s="86" t="s">
        <v>207</v>
      </c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37"/>
    </row>
    <row r="113" spans="1:23" ht="5.25" customHeight="1" x14ac:dyDescent="0.25">
      <c r="A113" s="35"/>
      <c r="C113" s="43"/>
      <c r="V113" s="44"/>
      <c r="W113" s="37"/>
    </row>
    <row r="114" spans="1:23" x14ac:dyDescent="0.25">
      <c r="A114" s="35"/>
      <c r="B114" s="116" t="s">
        <v>208</v>
      </c>
      <c r="W114" s="37"/>
    </row>
    <row r="115" spans="1:23" x14ac:dyDescent="0.25">
      <c r="A115" s="35"/>
      <c r="W115" s="37"/>
    </row>
    <row r="116" spans="1:23" x14ac:dyDescent="0.25">
      <c r="A116" s="35"/>
      <c r="B116" s="38" t="s">
        <v>100</v>
      </c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</row>
    <row r="117" spans="1:23" x14ac:dyDescent="0.25">
      <c r="A117" s="35"/>
      <c r="W117" s="37"/>
    </row>
    <row r="118" spans="1:23" x14ac:dyDescent="0.25">
      <c r="A118" s="35"/>
      <c r="B118" s="116" t="s">
        <v>210</v>
      </c>
      <c r="W118" s="37"/>
    </row>
    <row r="119" spans="1:23" ht="5.25" customHeight="1" x14ac:dyDescent="0.25">
      <c r="A119" s="35"/>
      <c r="C119" s="43"/>
      <c r="V119" s="44"/>
      <c r="W119" s="37"/>
    </row>
    <row r="120" spans="1:23" x14ac:dyDescent="0.25">
      <c r="A120" s="35"/>
      <c r="B120" s="116" t="s">
        <v>211</v>
      </c>
      <c r="G120" s="117">
        <f>+V71</f>
        <v>1340</v>
      </c>
      <c r="H120" s="160"/>
      <c r="I120" s="160"/>
      <c r="J120" s="160"/>
      <c r="K120" s="161"/>
      <c r="L120" s="34" t="s">
        <v>215</v>
      </c>
      <c r="W120" s="37"/>
    </row>
    <row r="121" spans="1:23" ht="5.25" customHeight="1" x14ac:dyDescent="0.25">
      <c r="A121" s="35"/>
      <c r="C121" s="43"/>
      <c r="V121" s="44"/>
      <c r="W121" s="37"/>
    </row>
    <row r="122" spans="1:23" x14ac:dyDescent="0.25">
      <c r="A122" s="35"/>
      <c r="B122" s="116" t="s">
        <v>212</v>
      </c>
      <c r="G122" s="120"/>
      <c r="H122" s="162"/>
      <c r="I122" s="162"/>
      <c r="J122" s="162"/>
      <c r="K122" s="163"/>
      <c r="L122" s="34" t="s">
        <v>214</v>
      </c>
      <c r="W122" s="37"/>
    </row>
    <row r="123" spans="1:23" ht="5.25" customHeight="1" x14ac:dyDescent="0.25">
      <c r="A123" s="35"/>
      <c r="C123" s="43"/>
      <c r="V123" s="44"/>
      <c r="W123" s="37"/>
    </row>
    <row r="124" spans="1:23" x14ac:dyDescent="0.25">
      <c r="A124" s="35"/>
      <c r="B124" s="116" t="s">
        <v>209</v>
      </c>
      <c r="W124" s="37"/>
    </row>
    <row r="125" spans="1:23" ht="5.25" customHeight="1" x14ac:dyDescent="0.25">
      <c r="A125" s="35"/>
      <c r="C125" s="43"/>
      <c r="V125" s="44"/>
      <c r="W125" s="37"/>
    </row>
    <row r="126" spans="1:23" x14ac:dyDescent="0.25">
      <c r="A126" s="35"/>
      <c r="B126" s="116" t="s">
        <v>212</v>
      </c>
      <c r="G126" s="117">
        <f>+V75</f>
        <v>0</v>
      </c>
      <c r="H126" s="160"/>
      <c r="I126" s="160"/>
      <c r="J126" s="160"/>
      <c r="K126" s="161"/>
      <c r="L126" s="34" t="s">
        <v>213</v>
      </c>
      <c r="W126" s="37"/>
    </row>
    <row r="127" spans="1:23" ht="5.25" customHeight="1" x14ac:dyDescent="0.25">
      <c r="A127" s="35"/>
      <c r="C127" s="43"/>
      <c r="V127" s="44"/>
      <c r="W127" s="37"/>
    </row>
    <row r="128" spans="1:23" x14ac:dyDescent="0.25">
      <c r="A128" s="35"/>
      <c r="B128" s="116"/>
      <c r="W128" s="37"/>
    </row>
    <row r="129" spans="1:23" x14ac:dyDescent="0.25">
      <c r="A129" s="35"/>
      <c r="B129" s="116" t="s">
        <v>216</v>
      </c>
      <c r="D129" s="148"/>
      <c r="E129" s="124"/>
      <c r="F129" s="124"/>
      <c r="G129" s="125"/>
      <c r="W129" s="37"/>
    </row>
    <row r="130" spans="1:23" x14ac:dyDescent="0.25">
      <c r="A130" s="35"/>
      <c r="B130" s="116"/>
      <c r="R130" s="126"/>
      <c r="S130" s="126"/>
      <c r="T130" s="126"/>
      <c r="U130" s="126"/>
      <c r="V130" s="126"/>
      <c r="W130" s="37"/>
    </row>
    <row r="131" spans="1:23" x14ac:dyDescent="0.25">
      <c r="A131" s="35"/>
      <c r="B131" s="116"/>
      <c r="R131" s="127" t="s">
        <v>217</v>
      </c>
      <c r="S131" s="127"/>
      <c r="T131" s="127"/>
      <c r="U131" s="127"/>
      <c r="V131" s="127"/>
      <c r="W131" s="37"/>
    </row>
    <row r="132" spans="1:23" x14ac:dyDescent="0.25">
      <c r="A132" s="35"/>
      <c r="B132" s="116"/>
      <c r="W132" s="37"/>
    </row>
    <row r="133" spans="1:23" ht="5.25" customHeight="1" x14ac:dyDescent="0.25">
      <c r="A133" s="35"/>
      <c r="B133" s="63"/>
      <c r="C133" s="64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5"/>
      <c r="W133" s="37"/>
    </row>
    <row r="134" spans="1:23" x14ac:dyDescent="0.25">
      <c r="A134" s="35"/>
      <c r="B134" s="116"/>
      <c r="W134" s="37"/>
    </row>
    <row r="135" spans="1:23" x14ac:dyDescent="0.25">
      <c r="A135" s="35"/>
      <c r="B135" s="46" t="s">
        <v>218</v>
      </c>
      <c r="C135" s="46"/>
      <c r="D135" s="128" t="s">
        <v>219</v>
      </c>
      <c r="W135" s="37"/>
    </row>
    <row r="136" spans="1:23" x14ac:dyDescent="0.25">
      <c r="A136" s="35"/>
      <c r="D136" s="128" t="s">
        <v>220</v>
      </c>
      <c r="W136" s="37"/>
    </row>
    <row r="137" spans="1:23" x14ac:dyDescent="0.25">
      <c r="A137" s="35"/>
      <c r="D137" s="128" t="s">
        <v>221</v>
      </c>
      <c r="W137" s="37"/>
    </row>
    <row r="138" spans="1:23" x14ac:dyDescent="0.25">
      <c r="A138" s="35"/>
      <c r="D138" s="128" t="s">
        <v>222</v>
      </c>
      <c r="W138" s="37"/>
    </row>
    <row r="139" spans="1:23" x14ac:dyDescent="0.25">
      <c r="A139" s="35"/>
      <c r="D139" s="128" t="s">
        <v>223</v>
      </c>
      <c r="W139" s="37"/>
    </row>
    <row r="140" spans="1:23" x14ac:dyDescent="0.25">
      <c r="A140" s="35"/>
      <c r="D140" s="128"/>
      <c r="W140" s="37"/>
    </row>
    <row r="141" spans="1:23" x14ac:dyDescent="0.25">
      <c r="A141" s="35"/>
      <c r="B141" s="129" t="s">
        <v>50</v>
      </c>
      <c r="T141" s="50"/>
      <c r="U141" s="50"/>
      <c r="V141" s="50"/>
      <c r="W141" s="37"/>
    </row>
    <row r="142" spans="1:23" x14ac:dyDescent="0.25">
      <c r="A142" s="35"/>
      <c r="B142" s="130" t="s">
        <v>48</v>
      </c>
      <c r="G142" s="108">
        <f>+G80</f>
        <v>0</v>
      </c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10"/>
      <c r="W142" s="37"/>
    </row>
    <row r="143" spans="1:23" ht="6" customHeight="1" x14ac:dyDescent="0.25">
      <c r="A143" s="35"/>
      <c r="B143" s="13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V143" s="50"/>
      <c r="W143" s="37"/>
    </row>
    <row r="144" spans="1:23" x14ac:dyDescent="0.25">
      <c r="A144" s="35"/>
      <c r="B144" s="130" t="s">
        <v>47</v>
      </c>
      <c r="G144" s="108">
        <f>+I29</f>
        <v>0</v>
      </c>
      <c r="H144" s="109"/>
      <c r="I144" s="109"/>
      <c r="J144" s="109"/>
      <c r="K144" s="109"/>
      <c r="L144" s="109"/>
      <c r="M144" s="109"/>
      <c r="N144" s="110"/>
      <c r="O144" s="50"/>
      <c r="P144" s="50"/>
      <c r="Q144" s="50"/>
      <c r="R144" s="50"/>
      <c r="S144" s="50"/>
      <c r="V144" s="50"/>
      <c r="W144" s="37"/>
    </row>
    <row r="145" spans="1:23" ht="6" customHeight="1" x14ac:dyDescent="0.25">
      <c r="A145" s="35"/>
      <c r="B145" s="13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V145" s="50"/>
      <c r="W145" s="37"/>
    </row>
    <row r="146" spans="1:23" x14ac:dyDescent="0.25">
      <c r="A146" s="35"/>
      <c r="B146" s="130" t="s">
        <v>51</v>
      </c>
      <c r="G146" s="111" t="s">
        <v>262</v>
      </c>
      <c r="H146" s="164"/>
      <c r="I146" s="164"/>
      <c r="J146" s="164"/>
      <c r="K146" s="164"/>
      <c r="L146" s="164"/>
      <c r="M146" s="164"/>
      <c r="N146" s="165"/>
      <c r="O146" s="50"/>
      <c r="P146" s="50"/>
      <c r="Q146" s="50"/>
      <c r="R146" s="50"/>
      <c r="S146" s="50"/>
      <c r="V146" s="50"/>
      <c r="W146" s="37"/>
    </row>
    <row r="147" spans="1:23" ht="6" customHeight="1" x14ac:dyDescent="0.25">
      <c r="A147" s="35"/>
      <c r="B147" s="13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V147" s="50"/>
      <c r="W147" s="37"/>
    </row>
    <row r="148" spans="1:23" x14ac:dyDescent="0.25">
      <c r="A148" s="35"/>
      <c r="B148" s="130" t="s">
        <v>52</v>
      </c>
      <c r="G148" s="108">
        <f>+I33</f>
        <v>0</v>
      </c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10"/>
      <c r="V148" s="50"/>
      <c r="W148" s="37"/>
    </row>
    <row r="149" spans="1:23" x14ac:dyDescent="0.25">
      <c r="A149" s="35"/>
      <c r="B149" s="130"/>
      <c r="G149" s="59" t="s">
        <v>53</v>
      </c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V149" s="50"/>
      <c r="W149" s="37"/>
    </row>
    <row r="150" spans="1:23" ht="6" customHeight="1" x14ac:dyDescent="0.25">
      <c r="A150" s="35"/>
      <c r="B150" s="13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V150" s="50"/>
      <c r="W150" s="37"/>
    </row>
    <row r="151" spans="1:23" x14ac:dyDescent="0.25">
      <c r="A151" s="35"/>
      <c r="B151" s="130" t="s">
        <v>54</v>
      </c>
      <c r="G151" s="149">
        <f>+I36</f>
        <v>0</v>
      </c>
      <c r="H151" s="132"/>
      <c r="I151" s="132"/>
      <c r="J151" s="133"/>
      <c r="K151" s="50"/>
      <c r="L151" s="131">
        <f>+N36</f>
        <v>0</v>
      </c>
      <c r="M151" s="132"/>
      <c r="N151" s="132"/>
      <c r="O151" s="133"/>
      <c r="P151" s="50"/>
      <c r="Q151" s="50"/>
      <c r="R151" s="50"/>
      <c r="S151" s="50"/>
      <c r="V151" s="50"/>
      <c r="W151" s="37"/>
    </row>
    <row r="152" spans="1:23" ht="6" customHeight="1" x14ac:dyDescent="0.25">
      <c r="A152" s="35"/>
      <c r="B152" s="13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V152" s="50"/>
      <c r="W152" s="37"/>
    </row>
    <row r="153" spans="1:23" x14ac:dyDescent="0.25">
      <c r="A153" s="35"/>
      <c r="B153" s="130" t="s">
        <v>55</v>
      </c>
      <c r="G153" s="108">
        <f>I38</f>
        <v>0</v>
      </c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10"/>
      <c r="V153" s="5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56</v>
      </c>
      <c r="G155" s="108">
        <f>+I40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V155" s="50"/>
      <c r="W155" s="37"/>
    </row>
    <row r="156" spans="1:23" ht="12.75" customHeight="1" x14ac:dyDescent="0.25">
      <c r="A156" s="134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35"/>
    </row>
    <row r="157" spans="1:23" x14ac:dyDescent="0.25">
      <c r="A157" s="31"/>
      <c r="B157" s="136"/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33"/>
    </row>
    <row r="158" spans="1:23" x14ac:dyDescent="0.25">
      <c r="A158" s="35"/>
      <c r="B158" s="46" t="str">
        <f>+E96</f>
        <v>RG NR</v>
      </c>
      <c r="E158" s="108">
        <f>+H96</f>
        <v>0</v>
      </c>
      <c r="F158" s="109"/>
      <c r="G158" s="109"/>
      <c r="H158" s="109"/>
      <c r="I158" s="110"/>
      <c r="W158" s="37"/>
    </row>
    <row r="159" spans="1:23" ht="5.25" customHeight="1" x14ac:dyDescent="0.25">
      <c r="A159" s="35"/>
      <c r="C159" s="43"/>
      <c r="V159" s="44"/>
      <c r="W159" s="37"/>
    </row>
    <row r="160" spans="1:23" x14ac:dyDescent="0.25">
      <c r="A160" s="35"/>
      <c r="B160" s="46" t="str">
        <f>+N96</f>
        <v>RG TRIB</v>
      </c>
      <c r="E160" s="108">
        <f>+P96</f>
        <v>0</v>
      </c>
      <c r="F160" s="109"/>
      <c r="G160" s="109"/>
      <c r="H160" s="109"/>
      <c r="I160" s="110"/>
      <c r="W160" s="37"/>
    </row>
    <row r="161" spans="1:23" ht="5.25" customHeight="1" x14ac:dyDescent="0.25">
      <c r="A161" s="35"/>
      <c r="C161" s="43"/>
      <c r="V161" s="44"/>
      <c r="W161" s="37"/>
    </row>
    <row r="162" spans="1:23" x14ac:dyDescent="0.25">
      <c r="A162" s="35"/>
      <c r="B162" s="46" t="str">
        <f>+E98</f>
        <v>REG RIESAME</v>
      </c>
      <c r="E162" s="111">
        <f>+H98</f>
        <v>0</v>
      </c>
      <c r="F162" s="109"/>
      <c r="G162" s="109"/>
      <c r="H162" s="109"/>
      <c r="I162" s="110"/>
      <c r="W162" s="37"/>
    </row>
    <row r="163" spans="1:23" x14ac:dyDescent="0.25">
      <c r="A163" s="35"/>
      <c r="W163" s="37"/>
    </row>
    <row r="164" spans="1:23" ht="6" customHeight="1" x14ac:dyDescent="0.25">
      <c r="A164" s="35"/>
      <c r="B164" s="13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37"/>
    </row>
    <row r="165" spans="1:23" ht="17.25" x14ac:dyDescent="0.3">
      <c r="A165" s="35"/>
      <c r="H165" s="137" t="s">
        <v>224</v>
      </c>
      <c r="J165" s="137"/>
      <c r="K165" s="137"/>
      <c r="L165" s="137"/>
      <c r="M165" s="137"/>
      <c r="N165" s="137"/>
      <c r="O165" s="137"/>
      <c r="P165" s="137"/>
      <c r="Q165" s="108">
        <f>K100</f>
        <v>0</v>
      </c>
      <c r="R165" s="109"/>
      <c r="S165" s="110"/>
      <c r="W165" s="37"/>
    </row>
    <row r="166" spans="1:23" x14ac:dyDescent="0.25">
      <c r="A166" s="35"/>
      <c r="W166" s="37"/>
    </row>
    <row r="167" spans="1:23" x14ac:dyDescent="0.25">
      <c r="A167" s="35"/>
      <c r="B167" s="76" t="s">
        <v>225</v>
      </c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37"/>
    </row>
    <row r="168" spans="1:23" x14ac:dyDescent="0.25">
      <c r="A168" s="35"/>
      <c r="W168" s="37"/>
    </row>
    <row r="169" spans="1:23" x14ac:dyDescent="0.25">
      <c r="A169" s="35"/>
      <c r="B169" s="34" t="s">
        <v>226</v>
      </c>
      <c r="E169" s="108">
        <f>R100</f>
        <v>0</v>
      </c>
      <c r="F169" s="109"/>
      <c r="G169" s="109"/>
      <c r="H169" s="109"/>
      <c r="I169" s="109"/>
      <c r="J169" s="109"/>
      <c r="K169" s="109"/>
      <c r="L169" s="109"/>
      <c r="M169" s="109"/>
      <c r="N169" s="110"/>
      <c r="W169" s="37"/>
    </row>
    <row r="170" spans="1:23" x14ac:dyDescent="0.25">
      <c r="A170" s="35"/>
      <c r="W170" s="37"/>
    </row>
    <row r="171" spans="1:23" x14ac:dyDescent="0.25">
      <c r="A171" s="35"/>
      <c r="B171" s="34" t="s">
        <v>234</v>
      </c>
      <c r="P171" s="108">
        <f>G80</f>
        <v>0</v>
      </c>
      <c r="Q171" s="109"/>
      <c r="R171" s="109"/>
      <c r="S171" s="109"/>
      <c r="T171" s="109"/>
      <c r="U171" s="109"/>
      <c r="V171" s="110"/>
      <c r="W171" s="37"/>
    </row>
    <row r="172" spans="1:23" ht="6" customHeight="1" x14ac:dyDescent="0.25">
      <c r="A172" s="35"/>
      <c r="B172" s="13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37"/>
    </row>
    <row r="173" spans="1:23" x14ac:dyDescent="0.25">
      <c r="A173" s="35"/>
      <c r="B173" s="34" t="s">
        <v>228</v>
      </c>
      <c r="W173" s="37"/>
    </row>
    <row r="174" spans="1:23" ht="6" customHeight="1" x14ac:dyDescent="0.25">
      <c r="A174" s="35"/>
      <c r="B174" s="13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37"/>
    </row>
    <row r="175" spans="1:23" x14ac:dyDescent="0.25">
      <c r="A175" s="35"/>
      <c r="B175" s="34">
        <v>1</v>
      </c>
      <c r="C175" s="111">
        <f>+G82</f>
        <v>0</v>
      </c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5"/>
      <c r="W175" s="37"/>
    </row>
    <row r="176" spans="1:23" ht="6" customHeight="1" x14ac:dyDescent="0.25">
      <c r="A176" s="35"/>
      <c r="B176" s="13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37"/>
    </row>
    <row r="177" spans="1:23" x14ac:dyDescent="0.25">
      <c r="A177" s="35"/>
      <c r="B177" s="34">
        <v>2</v>
      </c>
      <c r="C177" s="111">
        <f>+G84</f>
        <v>0</v>
      </c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5"/>
      <c r="W177" s="37"/>
    </row>
    <row r="178" spans="1:23" ht="6" customHeight="1" x14ac:dyDescent="0.25">
      <c r="A178" s="35"/>
      <c r="B178" s="13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37"/>
    </row>
    <row r="179" spans="1:23" x14ac:dyDescent="0.25">
      <c r="A179" s="35"/>
      <c r="B179" s="34">
        <v>3</v>
      </c>
      <c r="C179" s="111">
        <f>+G86</f>
        <v>0</v>
      </c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5"/>
      <c r="W179" s="37"/>
    </row>
    <row r="180" spans="1:23" ht="6" customHeight="1" x14ac:dyDescent="0.25">
      <c r="A180" s="35"/>
      <c r="B180" s="13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37"/>
    </row>
    <row r="181" spans="1:23" x14ac:dyDescent="0.25">
      <c r="A181" s="35"/>
      <c r="B181" s="34">
        <v>4</v>
      </c>
      <c r="C181" s="111">
        <f>+G88</f>
        <v>0</v>
      </c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5"/>
      <c r="W181" s="37"/>
    </row>
    <row r="182" spans="1:23" ht="6" customHeight="1" x14ac:dyDescent="0.25">
      <c r="A182" s="35"/>
      <c r="B182" s="13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37"/>
    </row>
    <row r="183" spans="1:23" x14ac:dyDescent="0.25">
      <c r="A183" s="35"/>
      <c r="B183" s="34">
        <v>5</v>
      </c>
      <c r="C183" s="111">
        <f>+G90</f>
        <v>0</v>
      </c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5"/>
      <c r="W183" s="37"/>
    </row>
    <row r="184" spans="1:23" ht="6" customHeight="1" x14ac:dyDescent="0.25">
      <c r="A184" s="35"/>
      <c r="B184" s="13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37"/>
    </row>
    <row r="185" spans="1:23" x14ac:dyDescent="0.25">
      <c r="A185" s="35"/>
      <c r="B185" s="34">
        <v>6</v>
      </c>
      <c r="C185" s="111">
        <f>+G92</f>
        <v>0</v>
      </c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5"/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x14ac:dyDescent="0.25">
      <c r="A187" s="35"/>
      <c r="B187" s="34" t="s">
        <v>229</v>
      </c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x14ac:dyDescent="0.25">
      <c r="A189" s="35"/>
      <c r="B189" s="116" t="s">
        <v>230</v>
      </c>
      <c r="W189" s="37"/>
    </row>
    <row r="190" spans="1:23" x14ac:dyDescent="0.25">
      <c r="A190" s="35"/>
      <c r="B190" s="116" t="s">
        <v>231</v>
      </c>
      <c r="W190" s="37"/>
    </row>
    <row r="191" spans="1:23" ht="15.6" customHeight="1" x14ac:dyDescent="0.25">
      <c r="A191" s="35"/>
      <c r="B191" s="86" t="s">
        <v>232</v>
      </c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W191" s="37"/>
    </row>
    <row r="192" spans="1:23" x14ac:dyDescent="0.25">
      <c r="A192" s="35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W192" s="37"/>
    </row>
    <row r="193" spans="1:23" x14ac:dyDescent="0.25">
      <c r="A193" s="35"/>
      <c r="B193" s="138"/>
      <c r="W193" s="37"/>
    </row>
    <row r="194" spans="1:23" x14ac:dyDescent="0.25">
      <c r="A194" s="35"/>
      <c r="B194" s="38" t="s">
        <v>240</v>
      </c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7"/>
    </row>
    <row r="195" spans="1:23" x14ac:dyDescent="0.25">
      <c r="A195" s="35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37"/>
    </row>
    <row r="196" spans="1:23" x14ac:dyDescent="0.25">
      <c r="A196" s="35"/>
      <c r="B196" s="138" t="s">
        <v>233</v>
      </c>
      <c r="C196" s="138"/>
      <c r="D196" s="108">
        <f>G80</f>
        <v>0</v>
      </c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10"/>
      <c r="Q196" s="138"/>
      <c r="R196" s="138"/>
      <c r="S196" s="138"/>
      <c r="T196" s="138"/>
      <c r="U196" s="138"/>
      <c r="V196" s="138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ht="22.5" customHeight="1" x14ac:dyDescent="0.25">
      <c r="A198" s="35"/>
      <c r="B198" s="34" t="s">
        <v>235</v>
      </c>
      <c r="E198" s="140"/>
      <c r="F198" s="140"/>
      <c r="G198" s="140"/>
      <c r="H198" s="140"/>
      <c r="I198" s="140"/>
      <c r="J198" s="140"/>
      <c r="K198" s="140"/>
      <c r="L198" s="34" t="s">
        <v>236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ht="22.5" customHeight="1" x14ac:dyDescent="0.25">
      <c r="A200" s="35"/>
      <c r="B200" s="34" t="s">
        <v>237</v>
      </c>
      <c r="F200" s="140"/>
      <c r="G200" s="140"/>
      <c r="H200" s="140"/>
      <c r="I200" s="140"/>
      <c r="J200" s="140"/>
      <c r="K200" s="140"/>
      <c r="L200" s="140"/>
      <c r="M200" s="34" t="s">
        <v>238</v>
      </c>
      <c r="W200" s="37"/>
    </row>
    <row r="201" spans="1:23" ht="6" customHeight="1" x14ac:dyDescent="0.25">
      <c r="A201" s="35"/>
      <c r="B201" s="13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37"/>
    </row>
    <row r="202" spans="1:23" ht="22.5" customHeight="1" x14ac:dyDescent="0.25">
      <c r="A202" s="35"/>
      <c r="B202" s="34" t="s">
        <v>237</v>
      </c>
      <c r="F202" s="140"/>
      <c r="G202" s="140"/>
      <c r="H202" s="140"/>
      <c r="I202" s="140"/>
      <c r="J202" s="140"/>
      <c r="K202" s="140"/>
      <c r="L202" s="140"/>
      <c r="M202" s="34" t="s">
        <v>239</v>
      </c>
      <c r="W202" s="37"/>
    </row>
    <row r="203" spans="1:23" x14ac:dyDescent="0.25">
      <c r="A203" s="35"/>
      <c r="B203" s="138"/>
      <c r="W203" s="37"/>
    </row>
    <row r="204" spans="1:23" x14ac:dyDescent="0.25">
      <c r="A204" s="35"/>
      <c r="B204" s="38" t="s">
        <v>241</v>
      </c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</row>
    <row r="205" spans="1:23" x14ac:dyDescent="0.25">
      <c r="A205" s="35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37"/>
    </row>
    <row r="206" spans="1:23" x14ac:dyDescent="0.25">
      <c r="A206" s="35"/>
      <c r="B206" s="34" t="s">
        <v>242</v>
      </c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ht="6" customHeight="1" x14ac:dyDescent="0.25">
      <c r="A207" s="35"/>
      <c r="B207" s="13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37"/>
    </row>
    <row r="208" spans="1:23" x14ac:dyDescent="0.25">
      <c r="A208" s="35"/>
      <c r="B208" s="34" t="s">
        <v>227</v>
      </c>
      <c r="W208" s="37"/>
    </row>
    <row r="209" spans="1:23" ht="6" customHeight="1" x14ac:dyDescent="0.25">
      <c r="A209" s="35"/>
      <c r="B209" s="13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37"/>
    </row>
    <row r="210" spans="1:23" x14ac:dyDescent="0.25">
      <c r="A210" s="35"/>
      <c r="W210" s="37"/>
    </row>
    <row r="211" spans="1:23" x14ac:dyDescent="0.25">
      <c r="A211" s="35"/>
      <c r="B211" s="34" t="s">
        <v>246</v>
      </c>
      <c r="W211" s="37"/>
    </row>
    <row r="212" spans="1:23" x14ac:dyDescent="0.25">
      <c r="A212" s="35"/>
      <c r="W212" s="37"/>
    </row>
    <row r="213" spans="1:23" x14ac:dyDescent="0.25">
      <c r="A213" s="35"/>
      <c r="W213" s="37"/>
    </row>
    <row r="214" spans="1:23" x14ac:dyDescent="0.25">
      <c r="A214" s="35"/>
      <c r="W214" s="37"/>
    </row>
    <row r="215" spans="1:23" x14ac:dyDescent="0.25">
      <c r="A215" s="35"/>
      <c r="W215" s="37"/>
    </row>
    <row r="216" spans="1:23" x14ac:dyDescent="0.25">
      <c r="A216" s="35"/>
      <c r="B216" s="141" t="s">
        <v>245</v>
      </c>
      <c r="C216" s="141"/>
      <c r="D216" s="141"/>
      <c r="E216" s="141"/>
      <c r="F216" s="141"/>
      <c r="G216" s="141"/>
      <c r="H216" s="141"/>
      <c r="I216" s="141"/>
      <c r="J216" s="141"/>
      <c r="K216" s="141"/>
      <c r="Q216" s="141" t="s">
        <v>243</v>
      </c>
      <c r="R216" s="141"/>
      <c r="S216" s="141"/>
      <c r="T216" s="141"/>
      <c r="U216" s="141"/>
      <c r="V216" s="141"/>
      <c r="W216" s="37"/>
    </row>
    <row r="217" spans="1:23" x14ac:dyDescent="0.25">
      <c r="A217" s="35"/>
      <c r="B217" s="142"/>
      <c r="C217" s="142"/>
      <c r="D217" s="142"/>
      <c r="E217" s="142"/>
      <c r="F217" s="142"/>
      <c r="G217" s="142"/>
      <c r="H217" s="142"/>
      <c r="I217" s="142"/>
      <c r="W217" s="37"/>
    </row>
    <row r="218" spans="1:23" x14ac:dyDescent="0.25">
      <c r="A218" s="35"/>
      <c r="B218" s="142"/>
      <c r="C218" s="142"/>
      <c r="D218" s="142"/>
      <c r="E218" s="142"/>
      <c r="F218" s="142"/>
      <c r="G218" s="142"/>
      <c r="H218" s="142"/>
      <c r="I218" s="142"/>
      <c r="W218" s="37"/>
    </row>
    <row r="219" spans="1:23" x14ac:dyDescent="0.25">
      <c r="A219" s="35"/>
      <c r="B219" s="142" t="s">
        <v>248</v>
      </c>
      <c r="C219" s="142"/>
      <c r="D219" s="142"/>
      <c r="E219" s="142"/>
      <c r="F219" s="142"/>
      <c r="G219" s="142"/>
      <c r="H219" s="142"/>
      <c r="I219" s="142"/>
      <c r="W219" s="37"/>
    </row>
    <row r="220" spans="1:23" x14ac:dyDescent="0.25">
      <c r="A220" s="35"/>
      <c r="B220" s="142"/>
      <c r="C220" s="142"/>
      <c r="D220" s="142"/>
      <c r="E220" s="142"/>
      <c r="F220" s="142"/>
      <c r="G220" s="142"/>
      <c r="H220" s="142"/>
      <c r="I220" s="142"/>
      <c r="W220" s="37"/>
    </row>
    <row r="221" spans="1:23" x14ac:dyDescent="0.25">
      <c r="A221" s="35"/>
      <c r="B221" s="142"/>
      <c r="C221" s="142"/>
      <c r="D221" s="142"/>
      <c r="E221" s="142"/>
      <c r="F221" s="142"/>
      <c r="G221" s="142"/>
      <c r="H221" s="142"/>
      <c r="I221" s="142"/>
      <c r="W221" s="37"/>
    </row>
    <row r="222" spans="1:23" x14ac:dyDescent="0.25">
      <c r="A222" s="35"/>
      <c r="B222" s="142" t="s">
        <v>247</v>
      </c>
      <c r="C222" s="142"/>
      <c r="D222" s="142"/>
      <c r="E222" s="142"/>
      <c r="F222" s="142"/>
      <c r="G222" s="142"/>
      <c r="H222" s="142"/>
      <c r="I222" s="142"/>
      <c r="W222" s="37"/>
    </row>
    <row r="223" spans="1:23" x14ac:dyDescent="0.25">
      <c r="A223" s="35"/>
      <c r="B223" s="142"/>
      <c r="C223" s="142"/>
      <c r="D223" s="142"/>
      <c r="E223" s="142"/>
      <c r="F223" s="142"/>
      <c r="G223" s="142"/>
      <c r="H223" s="142"/>
      <c r="I223" s="142"/>
      <c r="W223" s="37"/>
    </row>
    <row r="224" spans="1:23" x14ac:dyDescent="0.25">
      <c r="A224" s="35"/>
      <c r="B224" s="142"/>
      <c r="C224" s="142"/>
      <c r="D224" s="142"/>
      <c r="E224" s="142"/>
      <c r="F224" s="142"/>
      <c r="G224" s="142"/>
      <c r="H224" s="142"/>
      <c r="I224" s="142"/>
      <c r="W224" s="37"/>
    </row>
    <row r="225" spans="1:23" x14ac:dyDescent="0.25">
      <c r="A225" s="35"/>
      <c r="B225" s="143" t="s">
        <v>244</v>
      </c>
      <c r="C225" s="142"/>
      <c r="D225" s="142"/>
      <c r="E225" s="142"/>
      <c r="F225" s="142"/>
      <c r="G225" s="142"/>
      <c r="H225" s="142"/>
      <c r="I225" s="142"/>
      <c r="W225" s="37"/>
    </row>
    <row r="226" spans="1:23" x14ac:dyDescent="0.25">
      <c r="A226" s="35"/>
      <c r="W226" s="37"/>
    </row>
    <row r="227" spans="1:23" x14ac:dyDescent="0.25">
      <c r="A227" s="35"/>
      <c r="W227" s="37"/>
    </row>
    <row r="228" spans="1:23" x14ac:dyDescent="0.25">
      <c r="A228" s="35"/>
      <c r="W228" s="37"/>
    </row>
    <row r="229" spans="1:23" x14ac:dyDescent="0.25">
      <c r="A229" s="35"/>
      <c r="W229" s="37"/>
    </row>
    <row r="230" spans="1:23" x14ac:dyDescent="0.25">
      <c r="A230" s="134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35"/>
    </row>
  </sheetData>
  <sheetProtection algorithmName="SHA-512" hashValue="bg77Emza9ArEyhCQrnkWIK/fqFO5UL/VZ36ot8ddDcD4ZiPrUfCITCL2I+32/IydSmsiypURwuXjlrNhoUw+tQ==" saltValue="9MdHt6L0IlJUXN4gxwv4/A==" spinCount="100000" sheet="1" objects="1" scenarios="1"/>
  <mergeCells count="88">
    <mergeCell ref="F200:L200"/>
    <mergeCell ref="F202:L202"/>
    <mergeCell ref="B204:V204"/>
    <mergeCell ref="B216:K216"/>
    <mergeCell ref="Q216:V216"/>
    <mergeCell ref="C185:P185"/>
    <mergeCell ref="B191:U192"/>
    <mergeCell ref="B194:V194"/>
    <mergeCell ref="D196:P196"/>
    <mergeCell ref="E198:K198"/>
    <mergeCell ref="C175:P175"/>
    <mergeCell ref="C177:P177"/>
    <mergeCell ref="C179:P179"/>
    <mergeCell ref="C181:P181"/>
    <mergeCell ref="C183:P183"/>
    <mergeCell ref="E162:I162"/>
    <mergeCell ref="Q165:S165"/>
    <mergeCell ref="B167:V167"/>
    <mergeCell ref="E169:N169"/>
    <mergeCell ref="P171:V171"/>
    <mergeCell ref="G153:S153"/>
    <mergeCell ref="G155:S155"/>
    <mergeCell ref="B157:V157"/>
    <mergeCell ref="E158:I158"/>
    <mergeCell ref="E160:I160"/>
    <mergeCell ref="G142:S142"/>
    <mergeCell ref="G144:N144"/>
    <mergeCell ref="G146:N146"/>
    <mergeCell ref="G148:S148"/>
    <mergeCell ref="G151:J151"/>
    <mergeCell ref="L151:O151"/>
    <mergeCell ref="G120:K120"/>
    <mergeCell ref="G122:K122"/>
    <mergeCell ref="G126:K126"/>
    <mergeCell ref="D129:G129"/>
    <mergeCell ref="R131:V131"/>
    <mergeCell ref="R106:U106"/>
    <mergeCell ref="D108:G108"/>
    <mergeCell ref="B110:V110"/>
    <mergeCell ref="B112:V112"/>
    <mergeCell ref="B116:V116"/>
    <mergeCell ref="H98:L98"/>
    <mergeCell ref="P98:T98"/>
    <mergeCell ref="K100:M100"/>
    <mergeCell ref="R100:V100"/>
    <mergeCell ref="R104:U104"/>
    <mergeCell ref="G86:T86"/>
    <mergeCell ref="G88:T88"/>
    <mergeCell ref="G90:T90"/>
    <mergeCell ref="G92:T92"/>
    <mergeCell ref="H96:L96"/>
    <mergeCell ref="P96:T96"/>
    <mergeCell ref="B77:V77"/>
    <mergeCell ref="B78:V78"/>
    <mergeCell ref="G80:T80"/>
    <mergeCell ref="G82:T82"/>
    <mergeCell ref="G84:T84"/>
    <mergeCell ref="B1:V1"/>
    <mergeCell ref="B2:V2"/>
    <mergeCell ref="I13:V13"/>
    <mergeCell ref="I15:V15"/>
    <mergeCell ref="I40:V40"/>
    <mergeCell ref="I19:V19"/>
    <mergeCell ref="I21:V21"/>
    <mergeCell ref="I23:V23"/>
    <mergeCell ref="I27:V27"/>
    <mergeCell ref="I29:P29"/>
    <mergeCell ref="I31:P31"/>
    <mergeCell ref="I33:V33"/>
    <mergeCell ref="E6:I6"/>
    <mergeCell ref="E8:I8"/>
    <mergeCell ref="E10:I10"/>
    <mergeCell ref="I17:V17"/>
    <mergeCell ref="C51:U51"/>
    <mergeCell ref="C71:U71"/>
    <mergeCell ref="C75:U75"/>
    <mergeCell ref="C53:U53"/>
    <mergeCell ref="B56:V56"/>
    <mergeCell ref="C65:Q65"/>
    <mergeCell ref="C68:Q68"/>
    <mergeCell ref="C64:T64"/>
    <mergeCell ref="C47:U47"/>
    <mergeCell ref="C49:U49"/>
    <mergeCell ref="I36:L36"/>
    <mergeCell ref="N36:Q36"/>
    <mergeCell ref="I38:V38"/>
    <mergeCell ref="C44:U44"/>
    <mergeCell ref="C45:U45"/>
  </mergeCells>
  <dataValidations count="5">
    <dataValidation type="whole" allowBlank="1" showInputMessage="1" showErrorMessage="1" error="attenzione: inserito un numero diverso da 0 o 1" prompt="Inserire 1 in presenza di parte civile" sqref="T60" xr:uid="{00000000-0002-0000-0400-000000000000}">
      <formula1>0</formula1>
      <formula2>1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R68" xr:uid="{00000000-0002-0000-0400-000001000000}">
      <formula1>0</formula1>
      <formula2>IF(OR(R65=1),0,1)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R65" xr:uid="{00000000-0002-0000-0400-000002000000}">
      <formula1>0</formula1>
      <formula2>IF(OR(R68=1),0,1)</formula2>
    </dataValidation>
    <dataValidation type="whole" allowBlank="1" showInputMessage="1" showErrorMessage="1" error="ATTENZIONE: non è stato inserito il valore 1 nella cella gialla relativa all'opzione B.2, oppure in questa cella è stato inserito un numero inferiore a 10 o superiore a 19" prompt="Se selezionata l'opzione B.2, inserire da 10 a 19 in base al numero di imputati difesi (senza contare il primo)" sqref="T68" xr:uid="{00000000-0002-0000-0400-000003000000}">
      <formula1>10</formula1>
      <formula2>IF(R68=1,19,10)</formula2>
    </dataValidation>
    <dataValidation type="whole" allowBlank="1" showInputMessage="1" showErrorMessage="1" error="ATTENZIONE: non è stato inserito il valore 1 nella cella gialla relativa all'opzione B.1, oppure in questa cella è stato inserito un numero superiore a 9" prompt="Se selezionata l'opzione B.1, inserire da 1 a 9 in base al numero di imputati (senza contare il primo)" sqref="T65" xr:uid="{00000000-0002-0000-0400-000004000000}">
      <formula1>0</formula1>
      <formula2>IF(R65=1,9,0)</formula2>
    </dataValidation>
  </dataValidations>
  <hyperlinks>
    <hyperlink ref="V5" location="'ELENCO TABELLE'!A1" display="Torna all'Elenco Tabelle" xr:uid="{00000000-0004-0000-0400-000000000000}"/>
  </hyperlinks>
  <printOptions horizontalCentered="1" verticalCentered="1"/>
  <pageMargins left="0.19685039370078741" right="0.19685039370078741" top="0.39370078740157483" bottom="0.39370078740157483" header="0.31496062992125984" footer="0.15748031496062992"/>
  <pageSetup paperSize="9" scale="70" orientation="portrait" r:id="rId1"/>
  <rowBreaks count="2" manualBreakCount="2">
    <brk id="76" max="22" man="1"/>
    <brk id="156" max="22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2530" r:id="rId4">
          <objectPr defaultSize="0" autoPict="0" r:id="rId5">
            <anchor moveWithCells="1" sizeWithCells="1">
              <from>
                <xdr:col>12</xdr:col>
                <xdr:colOff>57150</xdr:colOff>
                <xdr:row>156</xdr:row>
                <xdr:rowOff>161925</xdr:rowOff>
              </from>
              <to>
                <xdr:col>14</xdr:col>
                <xdr:colOff>85725</xdr:colOff>
                <xdr:row>161</xdr:row>
                <xdr:rowOff>104775</xdr:rowOff>
              </to>
            </anchor>
          </objectPr>
        </oleObject>
      </mc:Choice>
      <mc:Fallback>
        <oleObject progId="Word.Picture.8" shapeId="2253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239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75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86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15.6" customHeight="1" x14ac:dyDescent="0.25">
      <c r="A3" s="35"/>
      <c r="B3" s="166" t="s">
        <v>4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37"/>
    </row>
    <row r="4" spans="1:23" ht="15.6" customHeight="1" x14ac:dyDescent="0.25">
      <c r="A4" s="35"/>
      <c r="B4" s="40" t="s">
        <v>259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37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149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580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81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770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27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+V45+V47</f>
        <v>1350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26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+V49/3</f>
        <v>450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73" t="s">
        <v>0</v>
      </c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5">
        <f>+V49-V51</f>
        <v>900</v>
      </c>
      <c r="W53" s="37"/>
    </row>
    <row r="54" spans="1:23" x14ac:dyDescent="0.25">
      <c r="A54" s="35"/>
      <c r="W54" s="37"/>
    </row>
    <row r="55" spans="1:23" x14ac:dyDescent="0.25">
      <c r="A55" s="35"/>
      <c r="W55" s="37"/>
    </row>
    <row r="56" spans="1:23" ht="16.5" customHeight="1" x14ac:dyDescent="0.25">
      <c r="A56" s="35"/>
      <c r="B56" s="76" t="s">
        <v>28</v>
      </c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37"/>
    </row>
    <row r="57" spans="1:23" ht="5.25" customHeight="1" x14ac:dyDescent="0.25">
      <c r="A57" s="35"/>
      <c r="C57" s="43"/>
      <c r="V57" s="44"/>
      <c r="W57" s="37"/>
    </row>
    <row r="58" spans="1:23" x14ac:dyDescent="0.25">
      <c r="A58" s="35"/>
      <c r="B58" s="77" t="s">
        <v>36</v>
      </c>
      <c r="W58" s="37"/>
    </row>
    <row r="59" spans="1:23" ht="5.25" customHeight="1" x14ac:dyDescent="0.25">
      <c r="A59" s="35"/>
      <c r="C59" s="43"/>
      <c r="V59" s="44"/>
      <c r="W59" s="37"/>
    </row>
    <row r="60" spans="1:23" ht="16.5" customHeight="1" x14ac:dyDescent="0.25">
      <c r="A60" s="35"/>
      <c r="B60" s="78" t="s">
        <v>32</v>
      </c>
      <c r="C60" s="43" t="s">
        <v>146</v>
      </c>
      <c r="T60" s="79"/>
      <c r="V60" s="80">
        <f>IF(T60=1,+V$53*20%,0)</f>
        <v>0</v>
      </c>
      <c r="W60" s="37"/>
    </row>
    <row r="61" spans="1:23" ht="13.5" customHeight="1" x14ac:dyDescent="0.25">
      <c r="A61" s="35"/>
      <c r="C61" s="81" t="s">
        <v>190</v>
      </c>
      <c r="V61" s="44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83" customFormat="1" ht="16.5" customHeight="1" x14ac:dyDescent="0.25">
      <c r="A63" s="82"/>
      <c r="B63" s="78" t="s">
        <v>33</v>
      </c>
      <c r="C63" s="43" t="s">
        <v>29</v>
      </c>
      <c r="W63" s="84"/>
    </row>
    <row r="64" spans="1:23" ht="13.5" customHeight="1" x14ac:dyDescent="0.25">
      <c r="A64" s="35"/>
      <c r="C64" s="81" t="s">
        <v>37</v>
      </c>
      <c r="V64" s="44"/>
      <c r="W64" s="37"/>
    </row>
    <row r="65" spans="1:25" s="83" customFormat="1" ht="16.5" customHeight="1" x14ac:dyDescent="0.25">
      <c r="A65" s="82"/>
      <c r="B65" s="85" t="s">
        <v>34</v>
      </c>
      <c r="C65" s="86" t="s">
        <v>30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79"/>
      <c r="V66" s="80">
        <f>IF(T66=1,+V$53*25%,0)</f>
        <v>0</v>
      </c>
      <c r="W66" s="84"/>
    </row>
    <row r="67" spans="1:25" s="83" customFormat="1" ht="16.5" customHeight="1" x14ac:dyDescent="0.25">
      <c r="A67" s="82"/>
      <c r="B67" s="85" t="s">
        <v>35</v>
      </c>
      <c r="C67" s="86" t="s">
        <v>260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46"/>
      <c r="V67" s="44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34"/>
      <c r="V68" s="44"/>
      <c r="W68" s="84"/>
    </row>
    <row r="69" spans="1:25" s="83" customFormat="1" ht="16.5" customHeight="1" x14ac:dyDescent="0.25">
      <c r="A69" s="82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79"/>
      <c r="V69" s="80">
        <f>IF(T69=1,+V$53*15%,0)</f>
        <v>0</v>
      </c>
      <c r="W69" s="84"/>
    </row>
    <row r="70" spans="1:25" ht="13.5" customHeight="1" x14ac:dyDescent="0.25">
      <c r="A70" s="35"/>
      <c r="C70" s="81" t="s">
        <v>249</v>
      </c>
      <c r="V70" s="44"/>
      <c r="W70" s="37"/>
    </row>
    <row r="71" spans="1:25" ht="5.25" customHeight="1" x14ac:dyDescent="0.25">
      <c r="A71" s="35"/>
      <c r="B71" s="63"/>
      <c r="C71" s="64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5"/>
      <c r="W71" s="37"/>
    </row>
    <row r="72" spans="1:25" s="83" customFormat="1" ht="18" customHeight="1" x14ac:dyDescent="0.25">
      <c r="A72" s="82"/>
      <c r="B72" s="78" t="s">
        <v>38</v>
      </c>
      <c r="C72" s="43" t="s">
        <v>31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T72" s="34"/>
      <c r="V72" s="44"/>
      <c r="W72" s="84"/>
    </row>
    <row r="73" spans="1:25" ht="26.25" customHeight="1" x14ac:dyDescent="0.25">
      <c r="A73" s="35"/>
      <c r="C73" s="89" t="s">
        <v>307</v>
      </c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V73" s="44"/>
      <c r="W73" s="37"/>
      <c r="X73" s="83"/>
    </row>
    <row r="74" spans="1:25" s="83" customFormat="1" ht="18" customHeight="1" x14ac:dyDescent="0.25">
      <c r="A74" s="82"/>
      <c r="B74" s="85" t="s">
        <v>39</v>
      </c>
      <c r="C74" s="86" t="s">
        <v>153</v>
      </c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90"/>
      <c r="T74" s="79"/>
      <c r="V74" s="80">
        <f>IF(AND(R74=1,T74&lt;10,T74&gt;0),+V$53*30%*T74,0)</f>
        <v>0</v>
      </c>
      <c r="W74" s="84"/>
    </row>
    <row r="75" spans="1:25" ht="13.5" customHeight="1" x14ac:dyDescent="0.25">
      <c r="A75" s="35"/>
      <c r="C75" s="81" t="s">
        <v>198</v>
      </c>
      <c r="V75" s="44"/>
      <c r="W75" s="37"/>
    </row>
    <row r="76" spans="1:25" ht="5.25" customHeight="1" x14ac:dyDescent="0.25">
      <c r="A76" s="35"/>
      <c r="C76" s="43"/>
      <c r="V76" s="44"/>
      <c r="W76" s="37"/>
    </row>
    <row r="77" spans="1:25" s="83" customFormat="1" ht="18" customHeight="1" x14ac:dyDescent="0.25">
      <c r="A77" s="82"/>
      <c r="B77" s="85" t="s">
        <v>40</v>
      </c>
      <c r="C77" s="86" t="s">
        <v>152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90"/>
      <c r="T77" s="79"/>
      <c r="V77" s="80">
        <f>IF(AND(R77=1,T77&lt;20,T77&gt;9),+V53*20%*T77,0)</f>
        <v>0</v>
      </c>
      <c r="W77" s="84"/>
      <c r="Y77" s="98"/>
    </row>
    <row r="78" spans="1:25" ht="13.5" customHeight="1" x14ac:dyDescent="0.25">
      <c r="A78" s="35"/>
      <c r="C78" s="81" t="s">
        <v>197</v>
      </c>
      <c r="V78" s="44"/>
      <c r="W78" s="37"/>
    </row>
    <row r="79" spans="1:25" ht="5.25" customHeight="1" x14ac:dyDescent="0.25">
      <c r="A79" s="35"/>
      <c r="B79" s="63"/>
      <c r="C79" s="64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5"/>
      <c r="W79" s="37"/>
    </row>
    <row r="80" spans="1:25" s="83" customFormat="1" ht="18" customHeight="1" x14ac:dyDescent="0.25">
      <c r="A80" s="82"/>
      <c r="C80" s="92" t="s">
        <v>43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3">
        <f>+V53+V60+V66+V69+V74+V77</f>
        <v>900</v>
      </c>
      <c r="W80" s="84"/>
    </row>
    <row r="81" spans="1:25" ht="5.25" customHeight="1" x14ac:dyDescent="0.25">
      <c r="A81" s="35"/>
      <c r="C81" s="43"/>
      <c r="V81" s="44"/>
      <c r="W81" s="37"/>
    </row>
    <row r="82" spans="1:25" s="83" customFormat="1" ht="27" customHeight="1" x14ac:dyDescent="0.25">
      <c r="A82" s="82"/>
      <c r="B82" s="95" t="s">
        <v>60</v>
      </c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84"/>
    </row>
    <row r="83" spans="1:25" ht="5.25" customHeight="1" thickBot="1" x14ac:dyDescent="0.3">
      <c r="A83" s="35"/>
      <c r="C83" s="43"/>
      <c r="V83" s="44"/>
      <c r="W83" s="37"/>
    </row>
    <row r="84" spans="1:25" s="83" customFormat="1" ht="18" customHeight="1" thickBot="1" x14ac:dyDescent="0.3">
      <c r="A84" s="82"/>
      <c r="C84" s="92" t="s">
        <v>66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7">
        <f>IF(V53+V60+V66+V69&gt;1512.67,1512.67+V74+V77,V53+V60+V66+V69+V74+V77)</f>
        <v>900</v>
      </c>
      <c r="W84" s="84"/>
      <c r="Y84" s="98"/>
    </row>
    <row r="85" spans="1:25" ht="13.5" customHeight="1" x14ac:dyDescent="0.25">
      <c r="A85" s="35"/>
      <c r="C85" s="81"/>
      <c r="V85" s="44"/>
      <c r="W85" s="37"/>
    </row>
    <row r="86" spans="1:25" ht="5.25" customHeight="1" x14ac:dyDescent="0.25">
      <c r="A86" s="35"/>
      <c r="B86" s="63"/>
      <c r="C86" s="64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5"/>
      <c r="W86" s="37"/>
    </row>
    <row r="87" spans="1:25" s="100" customFormat="1" ht="6" customHeight="1" x14ac:dyDescent="0.2">
      <c r="A87" s="99"/>
      <c r="W87" s="101"/>
    </row>
    <row r="88" spans="1:25" s="100" customFormat="1" ht="16.5" customHeight="1" x14ac:dyDescent="0.2">
      <c r="A88" s="99"/>
      <c r="C88" s="92" t="s">
        <v>61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102"/>
      <c r="W88" s="101"/>
    </row>
    <row r="89" spans="1:25" s="83" customFormat="1" ht="12.75" customHeight="1" x14ac:dyDescent="0.25">
      <c r="A89" s="103"/>
      <c r="B89" s="104"/>
      <c r="C89" s="104"/>
      <c r="D89" s="105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6"/>
    </row>
    <row r="90" spans="1:25" ht="18.75" x14ac:dyDescent="0.3">
      <c r="A90" s="31"/>
      <c r="B90" s="32" t="s">
        <v>199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3"/>
    </row>
    <row r="91" spans="1:25" x14ac:dyDescent="0.25">
      <c r="A91" s="35"/>
      <c r="B91" s="107" t="s">
        <v>206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200</v>
      </c>
      <c r="G93" s="108">
        <f>I27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201</v>
      </c>
      <c r="F95" s="34">
        <v>1</v>
      </c>
      <c r="G95" s="108">
        <f>I13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2</v>
      </c>
      <c r="G97" s="108">
        <f>I15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3</v>
      </c>
      <c r="G99" s="108">
        <f>I17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4</v>
      </c>
      <c r="G101" s="108">
        <f>+I19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5</v>
      </c>
      <c r="G103" s="108">
        <f>+I21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6</v>
      </c>
      <c r="G105" s="108">
        <f>+I23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x14ac:dyDescent="0.25">
      <c r="A106" s="35"/>
      <c r="W106" s="37"/>
    </row>
    <row r="107" spans="1:23" x14ac:dyDescent="0.25">
      <c r="A107" s="35"/>
      <c r="B107" s="34" t="s">
        <v>202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203</v>
      </c>
      <c r="E109" s="46" t="str">
        <f>+B8</f>
        <v>RG NR</v>
      </c>
      <c r="G109" s="111">
        <f>+E8</f>
        <v>0</v>
      </c>
      <c r="H109" s="109"/>
      <c r="I109" s="109"/>
      <c r="J109" s="109"/>
      <c r="K109" s="110"/>
      <c r="M109" s="46" t="str">
        <f>+B10</f>
        <v>RG GIP/GUP</v>
      </c>
      <c r="P109" s="111">
        <f>+E10</f>
        <v>0</v>
      </c>
      <c r="Q109" s="109"/>
      <c r="R109" s="109"/>
      <c r="S109" s="109"/>
      <c r="T109" s="110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204</v>
      </c>
      <c r="K111" s="52"/>
      <c r="L111" s="53"/>
      <c r="M111" s="54"/>
      <c r="O111" s="34" t="s">
        <v>205</v>
      </c>
      <c r="R111" s="52"/>
      <c r="S111" s="53"/>
      <c r="T111" s="53"/>
      <c r="U111" s="53"/>
      <c r="V111" s="54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258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256</v>
      </c>
      <c r="R115" s="112"/>
      <c r="S115" s="113"/>
      <c r="T115" s="113"/>
      <c r="U115" s="114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257</v>
      </c>
      <c r="R117" s="112"/>
      <c r="S117" s="53"/>
      <c r="T117" s="53"/>
      <c r="U117" s="54"/>
      <c r="W117" s="37"/>
    </row>
    <row r="118" spans="1:23" ht="5.25" customHeight="1" x14ac:dyDescent="0.25">
      <c r="A118" s="35"/>
      <c r="C118" s="43"/>
      <c r="E118" s="115"/>
      <c r="F118" s="115"/>
      <c r="G118" s="115"/>
      <c r="H118" s="115"/>
      <c r="V118" s="44"/>
      <c r="W118" s="37"/>
    </row>
    <row r="119" spans="1:23" x14ac:dyDescent="0.25">
      <c r="A119" s="35"/>
      <c r="B119" s="34" t="s">
        <v>253</v>
      </c>
      <c r="D119" s="47"/>
      <c r="E119" s="48"/>
      <c r="F119" s="48"/>
      <c r="G119" s="49"/>
      <c r="W119" s="37"/>
    </row>
    <row r="120" spans="1:23" x14ac:dyDescent="0.25">
      <c r="A120" s="35"/>
      <c r="W120" s="37"/>
    </row>
    <row r="121" spans="1:23" x14ac:dyDescent="0.25">
      <c r="A121" s="35"/>
      <c r="B121" s="38" t="s">
        <v>99</v>
      </c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</row>
    <row r="122" spans="1:23" x14ac:dyDescent="0.25">
      <c r="A122" s="35"/>
      <c r="W122" s="37"/>
    </row>
    <row r="123" spans="1:23" ht="32.25" customHeight="1" x14ac:dyDescent="0.25">
      <c r="A123" s="35"/>
      <c r="B123" s="86" t="s">
        <v>207</v>
      </c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116" t="s">
        <v>208</v>
      </c>
      <c r="W125" s="37"/>
    </row>
    <row r="126" spans="1:23" x14ac:dyDescent="0.25">
      <c r="A126" s="35"/>
      <c r="W126" s="37"/>
    </row>
    <row r="127" spans="1:23" x14ac:dyDescent="0.25">
      <c r="A127" s="35"/>
      <c r="B127" s="38" t="s">
        <v>100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</row>
    <row r="128" spans="1:23" x14ac:dyDescent="0.25">
      <c r="A128" s="35"/>
      <c r="W128" s="37"/>
    </row>
    <row r="129" spans="1:23" x14ac:dyDescent="0.25">
      <c r="A129" s="35"/>
      <c r="B129" s="116" t="s">
        <v>210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211</v>
      </c>
      <c r="G131" s="117">
        <f>+V84</f>
        <v>900</v>
      </c>
      <c r="H131" s="118"/>
      <c r="I131" s="118"/>
      <c r="J131" s="118"/>
      <c r="K131" s="119"/>
      <c r="L131" s="34" t="s">
        <v>215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212</v>
      </c>
      <c r="G133" s="120"/>
      <c r="H133" s="121"/>
      <c r="I133" s="121"/>
      <c r="J133" s="121"/>
      <c r="K133" s="122"/>
      <c r="L133" s="34" t="s">
        <v>214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209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212</v>
      </c>
      <c r="G137" s="117">
        <f>+V88</f>
        <v>0</v>
      </c>
      <c r="H137" s="118"/>
      <c r="I137" s="118"/>
      <c r="J137" s="118"/>
      <c r="K137" s="119"/>
      <c r="L137" s="34" t="s">
        <v>213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/>
      <c r="W139" s="37"/>
    </row>
    <row r="140" spans="1:23" x14ac:dyDescent="0.25">
      <c r="A140" s="35"/>
      <c r="B140" s="116" t="s">
        <v>216</v>
      </c>
      <c r="D140" s="123"/>
      <c r="E140" s="124"/>
      <c r="F140" s="124"/>
      <c r="G140" s="125"/>
      <c r="W140" s="37"/>
    </row>
    <row r="141" spans="1:23" x14ac:dyDescent="0.25">
      <c r="A141" s="35"/>
      <c r="B141" s="116"/>
      <c r="R141" s="126"/>
      <c r="S141" s="126"/>
      <c r="T141" s="126"/>
      <c r="U141" s="126"/>
      <c r="V141" s="126"/>
      <c r="W141" s="37"/>
    </row>
    <row r="142" spans="1:23" x14ac:dyDescent="0.25">
      <c r="A142" s="35"/>
      <c r="B142" s="116"/>
      <c r="R142" s="127" t="s">
        <v>217</v>
      </c>
      <c r="S142" s="127"/>
      <c r="T142" s="127"/>
      <c r="U142" s="127"/>
      <c r="V142" s="127"/>
      <c r="W142" s="37"/>
    </row>
    <row r="143" spans="1:23" x14ac:dyDescent="0.25">
      <c r="A143" s="35"/>
      <c r="B143" s="116"/>
      <c r="W143" s="37"/>
    </row>
    <row r="144" spans="1:23" ht="5.25" customHeight="1" x14ac:dyDescent="0.25">
      <c r="A144" s="35"/>
      <c r="B144" s="63"/>
      <c r="C144" s="64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5"/>
      <c r="W144" s="37"/>
    </row>
    <row r="145" spans="1:23" x14ac:dyDescent="0.25">
      <c r="A145" s="35"/>
      <c r="B145" s="116"/>
      <c r="W145" s="37"/>
    </row>
    <row r="146" spans="1:23" x14ac:dyDescent="0.25">
      <c r="A146" s="35"/>
      <c r="B146" s="46" t="s">
        <v>218</v>
      </c>
      <c r="C146" s="46"/>
      <c r="D146" s="128" t="s">
        <v>219</v>
      </c>
      <c r="W146" s="37"/>
    </row>
    <row r="147" spans="1:23" x14ac:dyDescent="0.25">
      <c r="A147" s="35"/>
      <c r="D147" s="128" t="s">
        <v>220</v>
      </c>
      <c r="W147" s="37"/>
    </row>
    <row r="148" spans="1:23" x14ac:dyDescent="0.25">
      <c r="A148" s="35"/>
      <c r="D148" s="128" t="s">
        <v>221</v>
      </c>
      <c r="W148" s="37"/>
    </row>
    <row r="149" spans="1:23" x14ac:dyDescent="0.25">
      <c r="A149" s="35"/>
      <c r="D149" s="128" t="s">
        <v>222</v>
      </c>
      <c r="W149" s="37"/>
    </row>
    <row r="150" spans="1:23" x14ac:dyDescent="0.25">
      <c r="A150" s="35"/>
      <c r="D150" s="128" t="s">
        <v>223</v>
      </c>
      <c r="W150" s="37"/>
    </row>
    <row r="151" spans="1:23" x14ac:dyDescent="0.25">
      <c r="A151" s="35"/>
      <c r="D151" s="128"/>
      <c r="W151" s="37"/>
    </row>
    <row r="152" spans="1:23" x14ac:dyDescent="0.25">
      <c r="A152" s="35"/>
      <c r="B152" s="129" t="s">
        <v>50</v>
      </c>
      <c r="T152" s="50"/>
      <c r="U152" s="50"/>
      <c r="V152" s="50"/>
      <c r="W152" s="37"/>
    </row>
    <row r="153" spans="1:23" x14ac:dyDescent="0.25">
      <c r="A153" s="35"/>
      <c r="B153" s="130" t="s">
        <v>48</v>
      </c>
      <c r="G153" s="108">
        <f>+G93</f>
        <v>0</v>
      </c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1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47</v>
      </c>
      <c r="G155" s="108">
        <f>+I29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51</v>
      </c>
      <c r="G157" s="111">
        <f>I31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52</v>
      </c>
      <c r="G159" s="108">
        <f>+I33</f>
        <v>0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10"/>
      <c r="V159" s="50"/>
      <c r="W159" s="37"/>
    </row>
    <row r="160" spans="1:23" x14ac:dyDescent="0.25">
      <c r="A160" s="35"/>
      <c r="B160" s="130"/>
      <c r="G160" s="59" t="s">
        <v>53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54</v>
      </c>
      <c r="G162" s="149">
        <f>+I36</f>
        <v>0</v>
      </c>
      <c r="H162" s="132"/>
      <c r="I162" s="132"/>
      <c r="J162" s="133"/>
      <c r="K162" s="50"/>
      <c r="L162" s="131">
        <f>+N36</f>
        <v>0</v>
      </c>
      <c r="M162" s="132"/>
      <c r="N162" s="132"/>
      <c r="O162" s="133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55</v>
      </c>
      <c r="G164" s="108">
        <f>I38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56</v>
      </c>
      <c r="G166" s="108">
        <f>+I40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12.75" customHeight="1" x14ac:dyDescent="0.25">
      <c r="A167" s="134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35"/>
    </row>
    <row r="168" spans="1:23" x14ac:dyDescent="0.25">
      <c r="A168" s="31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33"/>
    </row>
    <row r="169" spans="1:23" x14ac:dyDescent="0.25">
      <c r="A169" s="35"/>
      <c r="B169" s="46" t="str">
        <f>+E109</f>
        <v>RG NR</v>
      </c>
      <c r="E169" s="108">
        <f>+G109</f>
        <v>0</v>
      </c>
      <c r="F169" s="109"/>
      <c r="G169" s="109"/>
      <c r="H169" s="109"/>
      <c r="I169" s="110"/>
      <c r="W169" s="37"/>
    </row>
    <row r="170" spans="1:23" ht="5.25" customHeight="1" x14ac:dyDescent="0.25">
      <c r="A170" s="35"/>
      <c r="C170" s="43"/>
      <c r="V170" s="44"/>
      <c r="W170" s="37"/>
    </row>
    <row r="171" spans="1:23" x14ac:dyDescent="0.25">
      <c r="A171" s="35"/>
      <c r="B171" s="46" t="str">
        <f>+M109</f>
        <v>RG GIP/GUP</v>
      </c>
      <c r="E171" s="108">
        <f>+P109</f>
        <v>0</v>
      </c>
      <c r="F171" s="109"/>
      <c r="G171" s="109"/>
      <c r="H171" s="109"/>
      <c r="I171" s="110"/>
      <c r="W171" s="37"/>
    </row>
    <row r="172" spans="1:23" x14ac:dyDescent="0.25">
      <c r="A172" s="3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ht="17.25" x14ac:dyDescent="0.3">
      <c r="A174" s="35"/>
      <c r="H174" s="137" t="s">
        <v>224</v>
      </c>
      <c r="J174" s="137"/>
      <c r="K174" s="137"/>
      <c r="L174" s="137"/>
      <c r="M174" s="137"/>
      <c r="N174" s="137"/>
      <c r="O174" s="137"/>
      <c r="P174" s="137"/>
      <c r="Q174" s="108">
        <f>K111</f>
        <v>0</v>
      </c>
      <c r="R174" s="109"/>
      <c r="S174" s="110"/>
      <c r="W174" s="37"/>
    </row>
    <row r="175" spans="1:23" x14ac:dyDescent="0.25">
      <c r="A175" s="35"/>
      <c r="W175" s="37"/>
    </row>
    <row r="176" spans="1:23" x14ac:dyDescent="0.25">
      <c r="A176" s="35"/>
      <c r="B176" s="76" t="s">
        <v>225</v>
      </c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226</v>
      </c>
      <c r="E178" s="108">
        <f>R111</f>
        <v>0</v>
      </c>
      <c r="F178" s="109"/>
      <c r="G178" s="109"/>
      <c r="H178" s="109"/>
      <c r="I178" s="109"/>
      <c r="J178" s="109"/>
      <c r="K178" s="109"/>
      <c r="L178" s="109"/>
      <c r="M178" s="109"/>
      <c r="N178" s="110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234</v>
      </c>
      <c r="P180" s="108">
        <f>G93</f>
        <v>0</v>
      </c>
      <c r="Q180" s="109"/>
      <c r="R180" s="109"/>
      <c r="S180" s="109"/>
      <c r="T180" s="109"/>
      <c r="U180" s="109"/>
      <c r="V180" s="110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 t="s">
        <v>228</v>
      </c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1</v>
      </c>
      <c r="C184" s="111">
        <f>+G95</f>
        <v>0</v>
      </c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10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2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3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4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5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6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 t="s">
        <v>229</v>
      </c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116" t="s">
        <v>230</v>
      </c>
      <c r="W198" s="37"/>
    </row>
    <row r="199" spans="1:23" x14ac:dyDescent="0.25">
      <c r="A199" s="35"/>
      <c r="B199" s="116" t="s">
        <v>231</v>
      </c>
      <c r="W199" s="37"/>
    </row>
    <row r="200" spans="1:23" x14ac:dyDescent="0.25">
      <c r="A200" s="35"/>
      <c r="B200" s="86" t="s">
        <v>232</v>
      </c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W200" s="37"/>
    </row>
    <row r="201" spans="1:23" x14ac:dyDescent="0.25">
      <c r="A201" s="35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W201" s="37"/>
    </row>
    <row r="202" spans="1:23" x14ac:dyDescent="0.25">
      <c r="A202" s="35"/>
      <c r="B202" s="138"/>
      <c r="W202" s="37"/>
    </row>
    <row r="203" spans="1:23" x14ac:dyDescent="0.25">
      <c r="A203" s="35"/>
      <c r="B203" s="38" t="s">
        <v>240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</row>
    <row r="204" spans="1:23" x14ac:dyDescent="0.25">
      <c r="A204" s="35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37"/>
    </row>
    <row r="205" spans="1:23" x14ac:dyDescent="0.25">
      <c r="A205" s="35"/>
      <c r="B205" s="138" t="s">
        <v>233</v>
      </c>
      <c r="C205" s="138"/>
      <c r="D205" s="108">
        <f>G93</f>
        <v>0</v>
      </c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10"/>
      <c r="Q205" s="138"/>
      <c r="R205" s="138"/>
      <c r="S205" s="138"/>
      <c r="T205" s="138"/>
      <c r="U205" s="138"/>
      <c r="V205" s="138"/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235</v>
      </c>
      <c r="E207" s="140"/>
      <c r="F207" s="140"/>
      <c r="G207" s="140"/>
      <c r="H207" s="140"/>
      <c r="I207" s="140"/>
      <c r="J207" s="140"/>
      <c r="K207" s="140"/>
      <c r="L207" s="34" t="s">
        <v>236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238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239</v>
      </c>
      <c r="W211" s="37"/>
    </row>
    <row r="212" spans="1:23" x14ac:dyDescent="0.25">
      <c r="A212" s="35"/>
      <c r="B212" s="138"/>
      <c r="W212" s="37"/>
    </row>
    <row r="213" spans="1:23" x14ac:dyDescent="0.25">
      <c r="A213" s="35"/>
      <c r="B213" s="38" t="s">
        <v>241</v>
      </c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</row>
    <row r="214" spans="1:23" x14ac:dyDescent="0.25">
      <c r="A214" s="35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37"/>
    </row>
    <row r="215" spans="1:23" x14ac:dyDescent="0.25">
      <c r="A215" s="35"/>
      <c r="B215" s="34" t="s">
        <v>242</v>
      </c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B217" s="34" t="s">
        <v>227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W219" s="37"/>
    </row>
    <row r="220" spans="1:23" x14ac:dyDescent="0.25">
      <c r="A220" s="35"/>
      <c r="B220" s="34" t="s">
        <v>246</v>
      </c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B225" s="141" t="s">
        <v>245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Q225" s="141" t="s">
        <v>243</v>
      </c>
      <c r="R225" s="141"/>
      <c r="S225" s="141"/>
      <c r="T225" s="141"/>
      <c r="U225" s="141"/>
      <c r="V225" s="141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 t="s">
        <v>248</v>
      </c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 t="s">
        <v>247</v>
      </c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3" t="s">
        <v>244</v>
      </c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134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35"/>
    </row>
  </sheetData>
  <sheetProtection algorithmName="SHA-512" hashValue="T9BdiJduO7YrrVfcwUINkcxnrFwUR57drkuq8YqCBx2x2Mkp21UbAO3pCM4N6nRBJM6vtijoV8CL+0sWxwwr7g==" saltValue="P/26bzx+iB6dM1OvFoDC8g==" spinCount="100000" sheet="1" objects="1" scenarios="1"/>
  <mergeCells count="90">
    <mergeCell ref="B213:V213"/>
    <mergeCell ref="B225:K225"/>
    <mergeCell ref="Q225:V225"/>
    <mergeCell ref="B203:V203"/>
    <mergeCell ref="D205:P205"/>
    <mergeCell ref="E207:K207"/>
    <mergeCell ref="F209:L209"/>
    <mergeCell ref="F211:L211"/>
    <mergeCell ref="C188:P188"/>
    <mergeCell ref="C190:P190"/>
    <mergeCell ref="C192:P192"/>
    <mergeCell ref="C194:P194"/>
    <mergeCell ref="B200:U201"/>
    <mergeCell ref="B176:V176"/>
    <mergeCell ref="E178:N178"/>
    <mergeCell ref="P180:V180"/>
    <mergeCell ref="C184:P184"/>
    <mergeCell ref="C186:P186"/>
    <mergeCell ref="G166:S166"/>
    <mergeCell ref="B168:V168"/>
    <mergeCell ref="E169:I169"/>
    <mergeCell ref="E171:I171"/>
    <mergeCell ref="Q174:S174"/>
    <mergeCell ref="G157:N157"/>
    <mergeCell ref="G159:S159"/>
    <mergeCell ref="G162:J162"/>
    <mergeCell ref="L162:O162"/>
    <mergeCell ref="G164:S164"/>
    <mergeCell ref="G137:K137"/>
    <mergeCell ref="D140:G140"/>
    <mergeCell ref="R142:V142"/>
    <mergeCell ref="G153:S153"/>
    <mergeCell ref="G155:N155"/>
    <mergeCell ref="B121:V121"/>
    <mergeCell ref="B123:V123"/>
    <mergeCell ref="B127:V127"/>
    <mergeCell ref="G131:K131"/>
    <mergeCell ref="G133:K133"/>
    <mergeCell ref="K111:M111"/>
    <mergeCell ref="R111:V111"/>
    <mergeCell ref="R115:U115"/>
    <mergeCell ref="R117:U117"/>
    <mergeCell ref="D119:G119"/>
    <mergeCell ref="G99:T99"/>
    <mergeCell ref="G101:T101"/>
    <mergeCell ref="G103:T103"/>
    <mergeCell ref="G105:T105"/>
    <mergeCell ref="G109:K109"/>
    <mergeCell ref="P109:T109"/>
    <mergeCell ref="B90:V90"/>
    <mergeCell ref="B91:V91"/>
    <mergeCell ref="G93:T93"/>
    <mergeCell ref="G95:T95"/>
    <mergeCell ref="G97:T97"/>
    <mergeCell ref="C80:U80"/>
    <mergeCell ref="B82:V82"/>
    <mergeCell ref="C84:U84"/>
    <mergeCell ref="C51:U51"/>
    <mergeCell ref="C53:U53"/>
    <mergeCell ref="B56:V56"/>
    <mergeCell ref="C65:Q66"/>
    <mergeCell ref="C67:Q69"/>
    <mergeCell ref="C88:U88"/>
    <mergeCell ref="C73:T73"/>
    <mergeCell ref="C49:U49"/>
    <mergeCell ref="I27:V27"/>
    <mergeCell ref="I29:P29"/>
    <mergeCell ref="I31:P31"/>
    <mergeCell ref="I33:V33"/>
    <mergeCell ref="I36:L36"/>
    <mergeCell ref="N36:Q36"/>
    <mergeCell ref="I38:V38"/>
    <mergeCell ref="I40:V40"/>
    <mergeCell ref="C44:U44"/>
    <mergeCell ref="C45:U45"/>
    <mergeCell ref="C47:U47"/>
    <mergeCell ref="C74:Q74"/>
    <mergeCell ref="C77:Q77"/>
    <mergeCell ref="B1:V1"/>
    <mergeCell ref="B2:V2"/>
    <mergeCell ref="I13:V13"/>
    <mergeCell ref="E8:I8"/>
    <mergeCell ref="E10:I10"/>
    <mergeCell ref="B4:V4"/>
    <mergeCell ref="B3:V3"/>
    <mergeCell ref="I15:V15"/>
    <mergeCell ref="I17:V17"/>
    <mergeCell ref="I19:V19"/>
    <mergeCell ref="I21:V21"/>
    <mergeCell ref="I23:V23"/>
  </mergeCells>
  <dataValidations count="7">
    <dataValidation type="whole" allowBlank="1" showInputMessage="1" showErrorMessage="1" error="attenzione: inserito un numero diverso da 0 o 1" prompt="Inserire 1 in presenza di parte civile" sqref="T60" xr:uid="{00000000-0002-0000-05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6" xr:uid="{00000000-0002-0000-0500-000001000000}">
      <formula1>0</formula1>
      <formula2>IF(OR(T69=1),0,1)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69:T70" xr:uid="{00000000-0002-0000-0500-000002000000}">
      <formula1>0</formula1>
      <formula2>IF(OR(T66=1),0,1)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7" xr:uid="{00000000-0002-0000-0500-000003000000}">
      <formula1>0</formula1>
      <formula2>IF(OR(R74=1),0,1)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4" xr:uid="{00000000-0002-0000-0500-000004000000}">
      <formula1>0</formula1>
      <formula2>IF(OR(R77=1),0,1)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7" xr:uid="{00000000-0002-0000-0500-000005000000}">
      <formula1>10</formula1>
      <formula2>IF(R77=1,19,10)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4" xr:uid="{00000000-0002-0000-0500-000006000000}">
      <formula1>0</formula1>
      <formula2>IF(R74=1,9,0)</formula2>
    </dataValidation>
  </dataValidations>
  <hyperlinks>
    <hyperlink ref="V7" location="'ELENCO TABELLE'!A1" display="Torna all'Elenco Tabelle" xr:uid="{00000000-0004-0000-05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9" max="16383" man="1"/>
    <brk id="167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3553" r:id="rId4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2355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241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84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85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15.6" customHeight="1" x14ac:dyDescent="0.25">
      <c r="A3" s="35"/>
      <c r="B3" s="166" t="s">
        <v>5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37"/>
    </row>
    <row r="4" spans="1:23" ht="15.6" customHeight="1" x14ac:dyDescent="0.25">
      <c r="A4" s="35"/>
      <c r="B4" s="40" t="s">
        <v>259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37"/>
    </row>
    <row r="5" spans="1:23" ht="5.25" customHeight="1" x14ac:dyDescent="0.25">
      <c r="A5" s="35"/>
      <c r="C5" s="43"/>
      <c r="V5" s="44"/>
      <c r="W5" s="37"/>
    </row>
    <row r="6" spans="1:23" ht="5.25" customHeight="1" x14ac:dyDescent="0.25">
      <c r="A6" s="35"/>
      <c r="C6" s="43"/>
      <c r="U6" s="167"/>
      <c r="V6" s="44"/>
      <c r="W6" s="37"/>
    </row>
    <row r="7" spans="1:23" x14ac:dyDescent="0.25">
      <c r="A7" s="35"/>
      <c r="V7" s="45" t="s">
        <v>45</v>
      </c>
      <c r="W7" s="37"/>
    </row>
    <row r="8" spans="1:23" x14ac:dyDescent="0.25">
      <c r="A8" s="35"/>
      <c r="B8" s="46" t="s">
        <v>148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ht="6" customHeight="1" x14ac:dyDescent="0.25">
      <c r="A9" s="35"/>
      <c r="B9" s="46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46" t="s">
        <v>149</v>
      </c>
      <c r="E10" s="47"/>
      <c r="F10" s="48"/>
      <c r="G10" s="48"/>
      <c r="H10" s="48"/>
      <c r="I10" s="49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51" t="s">
        <v>49</v>
      </c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37"/>
    </row>
    <row r="13" spans="1:23" x14ac:dyDescent="0.25">
      <c r="A13" s="35"/>
      <c r="B13" s="46" t="s">
        <v>48</v>
      </c>
      <c r="H13" s="34">
        <v>1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2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3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4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5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W22" s="37"/>
    </row>
    <row r="23" spans="1:23" x14ac:dyDescent="0.25">
      <c r="A23" s="35"/>
      <c r="B23" s="46"/>
      <c r="H23" s="34">
        <v>6</v>
      </c>
      <c r="I23" s="52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4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ht="6" customHeight="1" x14ac:dyDescent="0.25">
      <c r="A25" s="35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51" t="s">
        <v>50</v>
      </c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48</v>
      </c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4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47</v>
      </c>
      <c r="I29" s="52"/>
      <c r="J29" s="53"/>
      <c r="K29" s="53"/>
      <c r="L29" s="53"/>
      <c r="M29" s="53"/>
      <c r="N29" s="53"/>
      <c r="O29" s="53"/>
      <c r="P29" s="54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51</v>
      </c>
      <c r="I31" s="55"/>
      <c r="J31" s="56"/>
      <c r="K31" s="56"/>
      <c r="L31" s="56"/>
      <c r="M31" s="56"/>
      <c r="N31" s="56"/>
      <c r="O31" s="56"/>
      <c r="P31" s="57"/>
      <c r="Q31" s="50"/>
      <c r="R31" s="50"/>
      <c r="S31" s="50"/>
      <c r="T31" s="50"/>
      <c r="U31" s="50"/>
      <c r="V31" s="50"/>
      <c r="W31" s="37"/>
    </row>
    <row r="32" spans="1:23" ht="6" customHeight="1" x14ac:dyDescent="0.25">
      <c r="A32" s="35"/>
      <c r="B32" s="46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x14ac:dyDescent="0.25">
      <c r="A33" s="35"/>
      <c r="B33" s="46" t="s">
        <v>52</v>
      </c>
      <c r="G33" s="58"/>
      <c r="I33" s="52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4"/>
      <c r="W33" s="37"/>
    </row>
    <row r="34" spans="1:23" x14ac:dyDescent="0.25">
      <c r="A34" s="35"/>
      <c r="B34" s="46"/>
      <c r="I34" s="59" t="s">
        <v>53</v>
      </c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54</v>
      </c>
      <c r="I36" s="55"/>
      <c r="J36" s="56"/>
      <c r="K36" s="56"/>
      <c r="L36" s="57"/>
      <c r="M36" s="50"/>
      <c r="N36" s="55"/>
      <c r="O36" s="56"/>
      <c r="P36" s="56"/>
      <c r="Q36" s="57"/>
      <c r="R36" s="50"/>
      <c r="S36" s="50"/>
      <c r="T36" s="50"/>
      <c r="U36" s="50"/>
      <c r="V36" s="50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55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ht="6" customHeight="1" x14ac:dyDescent="0.25">
      <c r="A39" s="35"/>
      <c r="B39" s="46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37"/>
    </row>
    <row r="40" spans="1:23" x14ac:dyDescent="0.25">
      <c r="A40" s="35"/>
      <c r="B40" s="46" t="s">
        <v>56</v>
      </c>
      <c r="I40" s="60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2"/>
      <c r="W40" s="37"/>
    </row>
    <row r="41" spans="1:23" x14ac:dyDescent="0.25">
      <c r="A41" s="35"/>
      <c r="W41" s="37"/>
    </row>
    <row r="42" spans="1:23" ht="5.25" customHeight="1" x14ac:dyDescent="0.25">
      <c r="A42" s="35"/>
      <c r="B42" s="63"/>
      <c r="C42" s="64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5"/>
      <c r="W42" s="37"/>
    </row>
    <row r="43" spans="1:23" x14ac:dyDescent="0.25">
      <c r="A43" s="35"/>
      <c r="W43" s="37"/>
    </row>
    <row r="44" spans="1:23" ht="31.5" x14ac:dyDescent="0.25">
      <c r="A44" s="35"/>
      <c r="C44" s="66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8" t="s">
        <v>24</v>
      </c>
      <c r="W44" s="37"/>
    </row>
    <row r="45" spans="1:23" ht="16.5" customHeight="1" x14ac:dyDescent="0.25">
      <c r="A45" s="35"/>
      <c r="C45" s="69" t="s">
        <v>25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426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87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v>520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58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v>709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69" t="s">
        <v>27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1">
        <f>+V45+V47+V49</f>
        <v>1655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69" t="s">
        <v>26</v>
      </c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1">
        <f>+V51/3</f>
        <v>551.66666666666663</v>
      </c>
      <c r="W53" s="37"/>
    </row>
    <row r="54" spans="1:23" ht="5.25" customHeight="1" x14ac:dyDescent="0.25">
      <c r="A54" s="35"/>
      <c r="C54" s="72"/>
      <c r="V54" s="71"/>
      <c r="W54" s="37"/>
    </row>
    <row r="55" spans="1:23" ht="16.5" customHeight="1" x14ac:dyDescent="0.25">
      <c r="A55" s="35"/>
      <c r="C55" s="73" t="s">
        <v>0</v>
      </c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5">
        <f>+V51-V53</f>
        <v>1103.3333333333335</v>
      </c>
      <c r="W55" s="37"/>
    </row>
    <row r="56" spans="1:23" x14ac:dyDescent="0.25">
      <c r="A56" s="35"/>
      <c r="W56" s="37"/>
    </row>
    <row r="57" spans="1:23" x14ac:dyDescent="0.25">
      <c r="A57" s="35"/>
      <c r="W57" s="37"/>
    </row>
    <row r="58" spans="1:23" ht="16.5" customHeight="1" x14ac:dyDescent="0.25">
      <c r="A58" s="35"/>
      <c r="B58" s="76" t="s">
        <v>28</v>
      </c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37"/>
    </row>
    <row r="59" spans="1:23" ht="5.25" customHeight="1" x14ac:dyDescent="0.25">
      <c r="A59" s="35"/>
      <c r="C59" s="43"/>
      <c r="V59" s="44"/>
      <c r="W59" s="37"/>
    </row>
    <row r="60" spans="1:23" x14ac:dyDescent="0.25">
      <c r="A60" s="35"/>
      <c r="B60" s="77" t="s">
        <v>36</v>
      </c>
      <c r="W60" s="37"/>
    </row>
    <row r="61" spans="1:23" ht="5.25" customHeight="1" x14ac:dyDescent="0.25">
      <c r="A61" s="35"/>
      <c r="C61" s="43"/>
      <c r="V61" s="44"/>
      <c r="W61" s="37"/>
    </row>
    <row r="62" spans="1:23" ht="16.5" customHeight="1" x14ac:dyDescent="0.25">
      <c r="A62" s="35"/>
      <c r="B62" s="78" t="s">
        <v>32</v>
      </c>
      <c r="C62" s="43" t="s">
        <v>146</v>
      </c>
      <c r="T62" s="79"/>
      <c r="V62" s="80">
        <f>IF(T62=1,+V$55*20%,0)</f>
        <v>0</v>
      </c>
      <c r="W62" s="37"/>
    </row>
    <row r="63" spans="1:23" ht="13.5" customHeight="1" x14ac:dyDescent="0.25">
      <c r="A63" s="35"/>
      <c r="C63" s="81" t="s">
        <v>190</v>
      </c>
      <c r="V63" s="44"/>
      <c r="W63" s="37"/>
    </row>
    <row r="64" spans="1:23" ht="5.25" customHeight="1" x14ac:dyDescent="0.25">
      <c r="A64" s="35"/>
      <c r="B64" s="63"/>
      <c r="C64" s="64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5"/>
      <c r="W64" s="37"/>
    </row>
    <row r="65" spans="1:25" s="83" customFormat="1" ht="16.5" customHeight="1" x14ac:dyDescent="0.25">
      <c r="A65" s="82"/>
      <c r="B65" s="78" t="s">
        <v>33</v>
      </c>
      <c r="C65" s="43" t="s">
        <v>29</v>
      </c>
      <c r="W65" s="84"/>
    </row>
    <row r="66" spans="1:25" ht="13.5" customHeight="1" x14ac:dyDescent="0.25">
      <c r="A66" s="35"/>
      <c r="C66" s="81" t="s">
        <v>37</v>
      </c>
      <c r="V66" s="44"/>
      <c r="W66" s="37"/>
    </row>
    <row r="67" spans="1:25" s="83" customFormat="1" ht="16.5" customHeight="1" x14ac:dyDescent="0.25">
      <c r="A67" s="82"/>
      <c r="B67" s="85" t="s">
        <v>34</v>
      </c>
      <c r="C67" s="86" t="s">
        <v>30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79"/>
      <c r="V68" s="80">
        <f>IF(T68=1,+V$55*25%,0)</f>
        <v>0</v>
      </c>
      <c r="W68" s="84"/>
    </row>
    <row r="69" spans="1:25" s="83" customFormat="1" ht="16.5" customHeight="1" x14ac:dyDescent="0.25">
      <c r="A69" s="82"/>
      <c r="B69" s="85" t="s">
        <v>35</v>
      </c>
      <c r="C69" s="86" t="s">
        <v>260</v>
      </c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46"/>
      <c r="V69" s="44"/>
      <c r="W69" s="84"/>
    </row>
    <row r="70" spans="1:25" s="83" customFormat="1" ht="16.5" customHeight="1" x14ac:dyDescent="0.25">
      <c r="A70" s="82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T70" s="34"/>
      <c r="V70" s="44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IF(T71=1,+V$55*15%,0)</f>
        <v>0</v>
      </c>
      <c r="W71" s="84"/>
    </row>
    <row r="72" spans="1:25" ht="13.5" customHeight="1" x14ac:dyDescent="0.25">
      <c r="A72" s="35"/>
      <c r="C72" s="81" t="s">
        <v>249</v>
      </c>
      <c r="V72" s="44"/>
      <c r="W72" s="37"/>
    </row>
    <row r="73" spans="1:25" ht="5.25" customHeight="1" x14ac:dyDescent="0.25">
      <c r="A73" s="35"/>
      <c r="B73" s="63"/>
      <c r="C73" s="64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5"/>
      <c r="W73" s="37"/>
    </row>
    <row r="74" spans="1:25" s="83" customFormat="1" ht="18" customHeight="1" x14ac:dyDescent="0.25">
      <c r="A74" s="82"/>
      <c r="B74" s="78" t="s">
        <v>38</v>
      </c>
      <c r="C74" s="43" t="s">
        <v>31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T74" s="34"/>
      <c r="V74" s="44"/>
      <c r="W74" s="84"/>
    </row>
    <row r="75" spans="1:25" ht="26.25" customHeight="1" x14ac:dyDescent="0.25">
      <c r="A75" s="35"/>
      <c r="C75" s="89" t="s">
        <v>307</v>
      </c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V75" s="44"/>
      <c r="W75" s="37"/>
      <c r="X75" s="83"/>
    </row>
    <row r="76" spans="1:25" s="83" customFormat="1" ht="18" customHeight="1" x14ac:dyDescent="0.25">
      <c r="A76" s="82"/>
      <c r="B76" s="85" t="s">
        <v>39</v>
      </c>
      <c r="C76" s="86" t="s">
        <v>153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90"/>
      <c r="T76" s="79"/>
      <c r="V76" s="80">
        <f>IF(AND(R76=1,T76&lt;10,T76&gt;0),+V$55*30%*T76,0)</f>
        <v>0</v>
      </c>
      <c r="W76" s="84"/>
    </row>
    <row r="77" spans="1:25" ht="13.5" customHeight="1" x14ac:dyDescent="0.25">
      <c r="A77" s="35"/>
      <c r="C77" s="81" t="s">
        <v>198</v>
      </c>
      <c r="V77" s="44"/>
      <c r="W77" s="37"/>
    </row>
    <row r="78" spans="1:25" ht="5.25" customHeight="1" x14ac:dyDescent="0.25">
      <c r="A78" s="35"/>
      <c r="C78" s="43"/>
      <c r="V78" s="44"/>
      <c r="W78" s="37"/>
    </row>
    <row r="79" spans="1:25" s="83" customFormat="1" ht="18" customHeight="1" x14ac:dyDescent="0.25">
      <c r="A79" s="82"/>
      <c r="B79" s="85" t="s">
        <v>40</v>
      </c>
      <c r="C79" s="86" t="s">
        <v>152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IF(AND(R79=1,T79&lt;20,T79&gt;9),+V55*20%*T79,0)</f>
        <v>0</v>
      </c>
      <c r="W79" s="84"/>
      <c r="Y79" s="98"/>
    </row>
    <row r="80" spans="1:25" ht="13.5" customHeight="1" x14ac:dyDescent="0.25">
      <c r="A80" s="35"/>
      <c r="C80" s="81" t="s">
        <v>197</v>
      </c>
      <c r="V80" s="44"/>
      <c r="W80" s="37"/>
    </row>
    <row r="81" spans="1:25" ht="5.25" customHeight="1" x14ac:dyDescent="0.25">
      <c r="A81" s="35"/>
      <c r="B81" s="63"/>
      <c r="C81" s="64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5"/>
      <c r="W81" s="37"/>
    </row>
    <row r="82" spans="1:25" s="83" customFormat="1" ht="18" customHeight="1" x14ac:dyDescent="0.25">
      <c r="A82" s="82"/>
      <c r="C82" s="92" t="s">
        <v>43</v>
      </c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3">
        <f>+V55+V62+V68+V71+V76+V79</f>
        <v>1103.3333333333335</v>
      </c>
      <c r="W82" s="84"/>
      <c r="Y82" s="98"/>
    </row>
    <row r="83" spans="1:25" ht="5.25" customHeight="1" x14ac:dyDescent="0.25">
      <c r="A83" s="35"/>
      <c r="C83" s="43"/>
      <c r="V83" s="44"/>
      <c r="W83" s="37"/>
    </row>
    <row r="84" spans="1:25" s="83" customFormat="1" ht="27" customHeight="1" x14ac:dyDescent="0.25">
      <c r="A84" s="82"/>
      <c r="B84" s="95" t="s">
        <v>60</v>
      </c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84"/>
    </row>
    <row r="85" spans="1:25" ht="5.25" customHeight="1" thickBot="1" x14ac:dyDescent="0.3">
      <c r="A85" s="35"/>
      <c r="C85" s="43"/>
      <c r="V85" s="44"/>
      <c r="W85" s="37"/>
    </row>
    <row r="86" spans="1:25" s="83" customFormat="1" ht="18" customHeight="1" thickBot="1" x14ac:dyDescent="0.3">
      <c r="A86" s="82"/>
      <c r="C86" s="92" t="s">
        <v>66</v>
      </c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7">
        <f>IF(V55+V62+V68+V71&gt;2206,2206+V76+V79,V55+V62+V68+V71+V76+V79)</f>
        <v>1103.3333333333335</v>
      </c>
      <c r="W86" s="84"/>
      <c r="Y86" s="98"/>
    </row>
    <row r="87" spans="1:25" ht="13.5" customHeight="1" x14ac:dyDescent="0.25">
      <c r="A87" s="35"/>
      <c r="C87" s="81"/>
      <c r="V87" s="44"/>
      <c r="W87" s="37"/>
    </row>
    <row r="88" spans="1:25" ht="5.25" customHeight="1" x14ac:dyDescent="0.25">
      <c r="A88" s="35"/>
      <c r="B88" s="63"/>
      <c r="C88" s="64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5"/>
      <c r="W88" s="37"/>
    </row>
    <row r="89" spans="1:25" s="100" customFormat="1" ht="6" customHeight="1" x14ac:dyDescent="0.2">
      <c r="A89" s="99"/>
      <c r="W89" s="101"/>
    </row>
    <row r="90" spans="1:25" s="100" customFormat="1" ht="16.5" customHeight="1" x14ac:dyDescent="0.2">
      <c r="A90" s="99"/>
      <c r="C90" s="92" t="s">
        <v>61</v>
      </c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102"/>
      <c r="W90" s="101"/>
    </row>
    <row r="91" spans="1:25" s="83" customFormat="1" ht="12.75" customHeight="1" x14ac:dyDescent="0.25">
      <c r="A91" s="103"/>
      <c r="B91" s="104"/>
      <c r="C91" s="104"/>
      <c r="D91" s="105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6"/>
    </row>
    <row r="92" spans="1:25" ht="18.75" x14ac:dyDescent="0.3">
      <c r="A92" s="31"/>
      <c r="B92" s="32" t="s">
        <v>199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3"/>
    </row>
    <row r="93" spans="1:25" x14ac:dyDescent="0.25">
      <c r="A93" s="35"/>
      <c r="B93" s="107" t="s">
        <v>206</v>
      </c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200</v>
      </c>
      <c r="G95" s="108">
        <f>I27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x14ac:dyDescent="0.25">
      <c r="A96" s="35"/>
      <c r="W96" s="37"/>
    </row>
    <row r="97" spans="1:23" x14ac:dyDescent="0.25">
      <c r="A97" s="35"/>
      <c r="B97" s="34" t="s">
        <v>201</v>
      </c>
      <c r="F97" s="34">
        <v>1</v>
      </c>
      <c r="G97" s="108">
        <f>I13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2</v>
      </c>
      <c r="G99" s="108">
        <f>I15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3</v>
      </c>
      <c r="G101" s="108">
        <f>I17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4</v>
      </c>
      <c r="G103" s="108">
        <f>+I19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5</v>
      </c>
      <c r="G105" s="108">
        <f>+I21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ht="5.25" customHeight="1" x14ac:dyDescent="0.25">
      <c r="A106" s="35"/>
      <c r="W106" s="37"/>
    </row>
    <row r="107" spans="1:23" x14ac:dyDescent="0.25">
      <c r="A107" s="35"/>
      <c r="F107" s="34">
        <v>6</v>
      </c>
      <c r="G107" s="108">
        <f>+I23</f>
        <v>0</v>
      </c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10"/>
      <c r="W107" s="37"/>
    </row>
    <row r="108" spans="1:23" x14ac:dyDescent="0.25">
      <c r="A108" s="35"/>
      <c r="W108" s="37"/>
    </row>
    <row r="109" spans="1:23" x14ac:dyDescent="0.25">
      <c r="A109" s="35"/>
      <c r="B109" s="34" t="s">
        <v>202</v>
      </c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203</v>
      </c>
      <c r="E111" s="46" t="str">
        <f>+B8</f>
        <v>RG NR</v>
      </c>
      <c r="G111" s="111">
        <f>+E8</f>
        <v>0</v>
      </c>
      <c r="H111" s="109"/>
      <c r="I111" s="109"/>
      <c r="J111" s="109"/>
      <c r="K111" s="110"/>
      <c r="M111" s="46" t="str">
        <f>+B10</f>
        <v>RG GIP/GUP</v>
      </c>
      <c r="P111" s="111">
        <f>+E10</f>
        <v>0</v>
      </c>
      <c r="Q111" s="109"/>
      <c r="R111" s="109"/>
      <c r="S111" s="109"/>
      <c r="T111" s="110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204</v>
      </c>
      <c r="K113" s="52"/>
      <c r="L113" s="53"/>
      <c r="M113" s="54"/>
      <c r="O113" s="34" t="s">
        <v>205</v>
      </c>
      <c r="R113" s="52"/>
      <c r="S113" s="53"/>
      <c r="T113" s="53"/>
      <c r="U113" s="53"/>
      <c r="V113" s="54"/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258</v>
      </c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256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V118" s="44"/>
      <c r="W118" s="37"/>
    </row>
    <row r="119" spans="1:23" x14ac:dyDescent="0.25">
      <c r="A119" s="35"/>
      <c r="B119" s="34" t="s">
        <v>257</v>
      </c>
      <c r="R119" s="112"/>
      <c r="S119" s="53"/>
      <c r="T119" s="53"/>
      <c r="U119" s="54"/>
      <c r="W119" s="37"/>
    </row>
    <row r="120" spans="1:23" ht="5.25" customHeight="1" x14ac:dyDescent="0.25">
      <c r="A120" s="35"/>
      <c r="C120" s="43"/>
      <c r="E120" s="115"/>
      <c r="F120" s="115"/>
      <c r="G120" s="115"/>
      <c r="H120" s="115"/>
      <c r="V120" s="44"/>
      <c r="W120" s="37"/>
    </row>
    <row r="121" spans="1:23" x14ac:dyDescent="0.25">
      <c r="A121" s="35"/>
      <c r="B121" s="34" t="s">
        <v>253</v>
      </c>
      <c r="D121" s="47"/>
      <c r="E121" s="48"/>
      <c r="F121" s="48"/>
      <c r="G121" s="49"/>
      <c r="W121" s="37"/>
    </row>
    <row r="122" spans="1:23" x14ac:dyDescent="0.25">
      <c r="A122" s="35"/>
      <c r="W122" s="37"/>
    </row>
    <row r="123" spans="1:23" x14ac:dyDescent="0.25">
      <c r="A123" s="35"/>
      <c r="B123" s="38" t="s">
        <v>99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</row>
    <row r="124" spans="1:23" x14ac:dyDescent="0.25">
      <c r="A124" s="35"/>
      <c r="W124" s="37"/>
    </row>
    <row r="125" spans="1:23" ht="32.25" customHeight="1" x14ac:dyDescent="0.25">
      <c r="A125" s="35"/>
      <c r="B125" s="86" t="s">
        <v>207</v>
      </c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37"/>
    </row>
    <row r="126" spans="1:23" ht="5.25" customHeight="1" x14ac:dyDescent="0.25">
      <c r="A126" s="35"/>
      <c r="C126" s="43"/>
      <c r="V126" s="44"/>
      <c r="W126" s="37"/>
    </row>
    <row r="127" spans="1:23" x14ac:dyDescent="0.25">
      <c r="A127" s="35"/>
      <c r="B127" s="116" t="s">
        <v>208</v>
      </c>
      <c r="W127" s="37"/>
    </row>
    <row r="128" spans="1:23" x14ac:dyDescent="0.25">
      <c r="A128" s="35"/>
      <c r="W128" s="37"/>
    </row>
    <row r="129" spans="1:23" x14ac:dyDescent="0.25">
      <c r="A129" s="35"/>
      <c r="B129" s="38" t="s">
        <v>100</v>
      </c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7"/>
    </row>
    <row r="130" spans="1:23" x14ac:dyDescent="0.25">
      <c r="A130" s="35"/>
      <c r="W130" s="37"/>
    </row>
    <row r="131" spans="1:23" x14ac:dyDescent="0.25">
      <c r="A131" s="35"/>
      <c r="B131" s="116" t="s">
        <v>210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211</v>
      </c>
      <c r="G133" s="117">
        <f>+V86</f>
        <v>1103.3333333333335</v>
      </c>
      <c r="H133" s="118"/>
      <c r="I133" s="118"/>
      <c r="J133" s="118"/>
      <c r="K133" s="119"/>
      <c r="L133" s="34" t="s">
        <v>215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212</v>
      </c>
      <c r="G135" s="120"/>
      <c r="H135" s="121"/>
      <c r="I135" s="121"/>
      <c r="J135" s="121"/>
      <c r="K135" s="122"/>
      <c r="L135" s="34" t="s">
        <v>214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209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 t="s">
        <v>212</v>
      </c>
      <c r="G139" s="117">
        <f>+V90</f>
        <v>0</v>
      </c>
      <c r="H139" s="118"/>
      <c r="I139" s="118"/>
      <c r="J139" s="118"/>
      <c r="K139" s="119"/>
      <c r="L139" s="34" t="s">
        <v>213</v>
      </c>
      <c r="W139" s="37"/>
    </row>
    <row r="140" spans="1:23" ht="5.25" customHeight="1" x14ac:dyDescent="0.25">
      <c r="A140" s="35"/>
      <c r="C140" s="43"/>
      <c r="V140" s="44"/>
      <c r="W140" s="37"/>
    </row>
    <row r="141" spans="1:23" x14ac:dyDescent="0.25">
      <c r="A141" s="35"/>
      <c r="B141" s="116"/>
      <c r="W141" s="37"/>
    </row>
    <row r="142" spans="1:23" x14ac:dyDescent="0.25">
      <c r="A142" s="35"/>
      <c r="B142" s="116" t="s">
        <v>216</v>
      </c>
      <c r="D142" s="123"/>
      <c r="E142" s="124"/>
      <c r="F142" s="124"/>
      <c r="G142" s="125"/>
      <c r="W142" s="37"/>
    </row>
    <row r="143" spans="1:23" x14ac:dyDescent="0.25">
      <c r="A143" s="35"/>
      <c r="B143" s="116"/>
      <c r="R143" s="126"/>
      <c r="S143" s="126"/>
      <c r="T143" s="126"/>
      <c r="U143" s="126"/>
      <c r="V143" s="126"/>
      <c r="W143" s="37"/>
    </row>
    <row r="144" spans="1:23" x14ac:dyDescent="0.25">
      <c r="A144" s="35"/>
      <c r="B144" s="116"/>
      <c r="R144" s="127" t="s">
        <v>217</v>
      </c>
      <c r="S144" s="127"/>
      <c r="T144" s="127"/>
      <c r="U144" s="127"/>
      <c r="V144" s="127"/>
      <c r="W144" s="37"/>
    </row>
    <row r="145" spans="1:23" x14ac:dyDescent="0.25">
      <c r="A145" s="35"/>
      <c r="B145" s="116"/>
      <c r="W145" s="37"/>
    </row>
    <row r="146" spans="1:23" ht="5.25" customHeight="1" x14ac:dyDescent="0.25">
      <c r="A146" s="35"/>
      <c r="B146" s="63"/>
      <c r="C146" s="64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5"/>
      <c r="W146" s="37"/>
    </row>
    <row r="147" spans="1:23" x14ac:dyDescent="0.25">
      <c r="A147" s="35"/>
      <c r="B147" s="116"/>
      <c r="W147" s="37"/>
    </row>
    <row r="148" spans="1:23" x14ac:dyDescent="0.25">
      <c r="A148" s="35"/>
      <c r="B148" s="46" t="s">
        <v>218</v>
      </c>
      <c r="C148" s="46"/>
      <c r="D148" s="128" t="s">
        <v>219</v>
      </c>
      <c r="W148" s="37"/>
    </row>
    <row r="149" spans="1:23" x14ac:dyDescent="0.25">
      <c r="A149" s="35"/>
      <c r="D149" s="128" t="s">
        <v>220</v>
      </c>
      <c r="W149" s="37"/>
    </row>
    <row r="150" spans="1:23" x14ac:dyDescent="0.25">
      <c r="A150" s="35"/>
      <c r="D150" s="128" t="s">
        <v>221</v>
      </c>
      <c r="W150" s="37"/>
    </row>
    <row r="151" spans="1:23" x14ac:dyDescent="0.25">
      <c r="A151" s="35"/>
      <c r="D151" s="128" t="s">
        <v>222</v>
      </c>
      <c r="W151" s="37"/>
    </row>
    <row r="152" spans="1:23" x14ac:dyDescent="0.25">
      <c r="A152" s="35"/>
      <c r="D152" s="128" t="s">
        <v>223</v>
      </c>
      <c r="W152" s="37"/>
    </row>
    <row r="153" spans="1:23" x14ac:dyDescent="0.25">
      <c r="A153" s="35"/>
      <c r="D153" s="128"/>
      <c r="W153" s="37"/>
    </row>
    <row r="154" spans="1:23" x14ac:dyDescent="0.25">
      <c r="A154" s="35"/>
      <c r="B154" s="129" t="s">
        <v>50</v>
      </c>
      <c r="T154" s="50"/>
      <c r="U154" s="50"/>
      <c r="V154" s="50"/>
      <c r="W154" s="37"/>
    </row>
    <row r="155" spans="1:23" x14ac:dyDescent="0.25">
      <c r="A155" s="35"/>
      <c r="B155" s="130" t="s">
        <v>48</v>
      </c>
      <c r="G155" s="108">
        <f>+G95</f>
        <v>0</v>
      </c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1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47</v>
      </c>
      <c r="G157" s="108">
        <f>+I29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51</v>
      </c>
      <c r="G159" s="111">
        <f>I31</f>
        <v>0</v>
      </c>
      <c r="H159" s="109"/>
      <c r="I159" s="109"/>
      <c r="J159" s="109"/>
      <c r="K159" s="109"/>
      <c r="L159" s="109"/>
      <c r="M159" s="109"/>
      <c r="N159" s="110"/>
      <c r="O159" s="50"/>
      <c r="P159" s="50"/>
      <c r="Q159" s="50"/>
      <c r="R159" s="50"/>
      <c r="S159" s="50"/>
      <c r="V159" s="50"/>
      <c r="W159" s="37"/>
    </row>
    <row r="160" spans="1:23" ht="6" customHeight="1" x14ac:dyDescent="0.25">
      <c r="A160" s="35"/>
      <c r="B160" s="13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x14ac:dyDescent="0.25">
      <c r="A161" s="35"/>
      <c r="B161" s="130" t="s">
        <v>52</v>
      </c>
      <c r="G161" s="108">
        <f>+I33</f>
        <v>0</v>
      </c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10"/>
      <c r="V161" s="50"/>
      <c r="W161" s="37"/>
    </row>
    <row r="162" spans="1:23" x14ac:dyDescent="0.25">
      <c r="A162" s="35"/>
      <c r="B162" s="130"/>
      <c r="G162" s="59" t="s">
        <v>53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54</v>
      </c>
      <c r="G164" s="149">
        <f>+I36</f>
        <v>0</v>
      </c>
      <c r="H164" s="132"/>
      <c r="I164" s="132"/>
      <c r="J164" s="133"/>
      <c r="K164" s="50"/>
      <c r="L164" s="131">
        <f>+N36</f>
        <v>0</v>
      </c>
      <c r="M164" s="132"/>
      <c r="N164" s="132"/>
      <c r="O164" s="133"/>
      <c r="P164" s="50"/>
      <c r="Q164" s="50"/>
      <c r="R164" s="50"/>
      <c r="S164" s="5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55</v>
      </c>
      <c r="G166" s="108">
        <f>I38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6" customHeight="1" x14ac:dyDescent="0.25">
      <c r="A167" s="35"/>
      <c r="B167" s="13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V167" s="50"/>
      <c r="W167" s="37"/>
    </row>
    <row r="168" spans="1:23" x14ac:dyDescent="0.25">
      <c r="A168" s="35"/>
      <c r="B168" s="130" t="s">
        <v>56</v>
      </c>
      <c r="G168" s="108">
        <f>+I40</f>
        <v>0</v>
      </c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10"/>
      <c r="V168" s="50"/>
      <c r="W168" s="37"/>
    </row>
    <row r="169" spans="1:23" ht="12.75" customHeight="1" x14ac:dyDescent="0.25">
      <c r="A169" s="134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35"/>
    </row>
    <row r="170" spans="1:23" x14ac:dyDescent="0.25">
      <c r="A170" s="31"/>
      <c r="B170" s="136"/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33"/>
    </row>
    <row r="171" spans="1:23" x14ac:dyDescent="0.25">
      <c r="A171" s="35"/>
      <c r="B171" s="46" t="str">
        <f>+E111</f>
        <v>RG NR</v>
      </c>
      <c r="E171" s="108">
        <f>+G111</f>
        <v>0</v>
      </c>
      <c r="F171" s="109"/>
      <c r="G171" s="109"/>
      <c r="H171" s="109"/>
      <c r="I171" s="110"/>
      <c r="W171" s="37"/>
    </row>
    <row r="172" spans="1:23" ht="5.25" customHeight="1" x14ac:dyDescent="0.25">
      <c r="A172" s="35"/>
      <c r="C172" s="43"/>
      <c r="V172" s="44"/>
      <c r="W172" s="37"/>
    </row>
    <row r="173" spans="1:23" x14ac:dyDescent="0.25">
      <c r="A173" s="35"/>
      <c r="B173" s="46" t="str">
        <f>+M111</f>
        <v>RG GIP/GUP</v>
      </c>
      <c r="E173" s="108">
        <f>+P111</f>
        <v>0</v>
      </c>
      <c r="F173" s="109"/>
      <c r="G173" s="109"/>
      <c r="H173" s="109"/>
      <c r="I173" s="110"/>
      <c r="W173" s="37"/>
    </row>
    <row r="174" spans="1:23" x14ac:dyDescent="0.25">
      <c r="A174" s="35"/>
      <c r="W174" s="37"/>
    </row>
    <row r="175" spans="1:23" ht="6" customHeight="1" x14ac:dyDescent="0.25">
      <c r="A175" s="35"/>
      <c r="B175" s="13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37"/>
    </row>
    <row r="176" spans="1:23" ht="17.25" x14ac:dyDescent="0.3">
      <c r="A176" s="35"/>
      <c r="H176" s="137" t="s">
        <v>224</v>
      </c>
      <c r="J176" s="137"/>
      <c r="K176" s="137"/>
      <c r="L176" s="137"/>
      <c r="M176" s="137"/>
      <c r="N176" s="137"/>
      <c r="O176" s="137"/>
      <c r="P176" s="137"/>
      <c r="Q176" s="108">
        <f>K113</f>
        <v>0</v>
      </c>
      <c r="R176" s="109"/>
      <c r="S176" s="110"/>
      <c r="W176" s="37"/>
    </row>
    <row r="177" spans="1:23" x14ac:dyDescent="0.25">
      <c r="A177" s="35"/>
      <c r="W177" s="37"/>
    </row>
    <row r="178" spans="1:23" x14ac:dyDescent="0.25">
      <c r="A178" s="35"/>
      <c r="B178" s="76" t="s">
        <v>225</v>
      </c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226</v>
      </c>
      <c r="E180" s="108">
        <f>R113</f>
        <v>0</v>
      </c>
      <c r="F180" s="109"/>
      <c r="G180" s="109"/>
      <c r="H180" s="109"/>
      <c r="I180" s="109"/>
      <c r="J180" s="109"/>
      <c r="K180" s="109"/>
      <c r="L180" s="109"/>
      <c r="M180" s="109"/>
      <c r="N180" s="110"/>
      <c r="W180" s="37"/>
    </row>
    <row r="181" spans="1:23" x14ac:dyDescent="0.25">
      <c r="A181" s="35"/>
      <c r="W181" s="37"/>
    </row>
    <row r="182" spans="1:23" x14ac:dyDescent="0.25">
      <c r="A182" s="35"/>
      <c r="B182" s="34" t="s">
        <v>234</v>
      </c>
      <c r="P182" s="108">
        <f>G95</f>
        <v>0</v>
      </c>
      <c r="Q182" s="109"/>
      <c r="R182" s="109"/>
      <c r="S182" s="109"/>
      <c r="T182" s="109"/>
      <c r="U182" s="109"/>
      <c r="V182" s="110"/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 t="s">
        <v>228</v>
      </c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1</v>
      </c>
      <c r="C186" s="111">
        <f>+G97</f>
        <v>0</v>
      </c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10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2</v>
      </c>
      <c r="C188" s="111">
        <f>+G99</f>
        <v>0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10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3</v>
      </c>
      <c r="C190" s="111">
        <f>+G101</f>
        <v>0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10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4</v>
      </c>
      <c r="C192" s="111">
        <f>+G103</f>
        <v>0</v>
      </c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10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5</v>
      </c>
      <c r="C194" s="111">
        <f>+G105</f>
        <v>0</v>
      </c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10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>
        <v>6</v>
      </c>
      <c r="C196" s="111">
        <f>+G107</f>
        <v>0</v>
      </c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10"/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34" t="s">
        <v>229</v>
      </c>
      <c r="W198" s="37"/>
    </row>
    <row r="199" spans="1:23" ht="6" customHeight="1" x14ac:dyDescent="0.25">
      <c r="A199" s="35"/>
      <c r="B199" s="13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37"/>
    </row>
    <row r="200" spans="1:23" x14ac:dyDescent="0.25">
      <c r="A200" s="35"/>
      <c r="B200" s="116" t="s">
        <v>230</v>
      </c>
      <c r="W200" s="37"/>
    </row>
    <row r="201" spans="1:23" x14ac:dyDescent="0.25">
      <c r="A201" s="35"/>
      <c r="B201" s="116" t="s">
        <v>231</v>
      </c>
      <c r="W201" s="37"/>
    </row>
    <row r="202" spans="1:23" x14ac:dyDescent="0.25">
      <c r="A202" s="35"/>
      <c r="B202" s="86" t="s">
        <v>232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W202" s="37"/>
    </row>
    <row r="203" spans="1:23" x14ac:dyDescent="0.25">
      <c r="A203" s="35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W203" s="37"/>
    </row>
    <row r="204" spans="1:23" x14ac:dyDescent="0.25">
      <c r="A204" s="35"/>
      <c r="B204" s="138"/>
      <c r="W204" s="37"/>
    </row>
    <row r="205" spans="1:23" x14ac:dyDescent="0.25">
      <c r="A205" s="35"/>
      <c r="B205" s="38" t="s">
        <v>240</v>
      </c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7"/>
    </row>
    <row r="206" spans="1:23" x14ac:dyDescent="0.25">
      <c r="A206" s="35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37"/>
    </row>
    <row r="207" spans="1:23" x14ac:dyDescent="0.25">
      <c r="A207" s="35"/>
      <c r="B207" s="138" t="s">
        <v>233</v>
      </c>
      <c r="C207" s="138"/>
      <c r="D207" s="108">
        <f>G95</f>
        <v>0</v>
      </c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10"/>
      <c r="Q207" s="138"/>
      <c r="R207" s="138"/>
      <c r="S207" s="138"/>
      <c r="T207" s="138"/>
      <c r="U207" s="138"/>
      <c r="V207" s="138"/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235</v>
      </c>
      <c r="E209" s="140"/>
      <c r="F209" s="140"/>
      <c r="G209" s="140"/>
      <c r="H209" s="140"/>
      <c r="I209" s="140"/>
      <c r="J209" s="140"/>
      <c r="K209" s="140"/>
      <c r="L209" s="34" t="s">
        <v>236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238</v>
      </c>
      <c r="W211" s="37"/>
    </row>
    <row r="212" spans="1:23" ht="6" customHeight="1" x14ac:dyDescent="0.25">
      <c r="A212" s="35"/>
      <c r="B212" s="13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37"/>
    </row>
    <row r="213" spans="1:23" ht="22.5" customHeight="1" x14ac:dyDescent="0.25">
      <c r="A213" s="35"/>
      <c r="B213" s="34" t="s">
        <v>237</v>
      </c>
      <c r="F213" s="140"/>
      <c r="G213" s="140"/>
      <c r="H213" s="140"/>
      <c r="I213" s="140"/>
      <c r="J213" s="140"/>
      <c r="K213" s="140"/>
      <c r="L213" s="140"/>
      <c r="M213" s="34" t="s">
        <v>239</v>
      </c>
      <c r="W213" s="37"/>
    </row>
    <row r="214" spans="1:23" x14ac:dyDescent="0.25">
      <c r="A214" s="35"/>
      <c r="B214" s="138"/>
      <c r="W214" s="37"/>
    </row>
    <row r="215" spans="1:23" x14ac:dyDescent="0.25">
      <c r="A215" s="35"/>
      <c r="B215" s="38" t="s">
        <v>241</v>
      </c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</row>
    <row r="216" spans="1:23" x14ac:dyDescent="0.25">
      <c r="A216" s="35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37"/>
    </row>
    <row r="217" spans="1:23" x14ac:dyDescent="0.25">
      <c r="A217" s="35"/>
      <c r="B217" s="34" t="s">
        <v>242</v>
      </c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B219" s="34" t="s">
        <v>227</v>
      </c>
      <c r="W219" s="37"/>
    </row>
    <row r="220" spans="1:23" ht="6" customHeight="1" x14ac:dyDescent="0.25">
      <c r="A220" s="35"/>
      <c r="B220" s="13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37"/>
    </row>
    <row r="221" spans="1:23" x14ac:dyDescent="0.25">
      <c r="A221" s="35"/>
      <c r="W221" s="37"/>
    </row>
    <row r="222" spans="1:23" x14ac:dyDescent="0.25">
      <c r="A222" s="35"/>
      <c r="B222" s="34" t="s">
        <v>246</v>
      </c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W225" s="37"/>
    </row>
    <row r="226" spans="1:23" x14ac:dyDescent="0.25">
      <c r="A226" s="35"/>
      <c r="W226" s="37"/>
    </row>
    <row r="227" spans="1:23" x14ac:dyDescent="0.25">
      <c r="A227" s="35"/>
      <c r="B227" s="141" t="s">
        <v>245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Q227" s="141" t="s">
        <v>243</v>
      </c>
      <c r="R227" s="141"/>
      <c r="S227" s="141"/>
      <c r="T227" s="141"/>
      <c r="U227" s="141"/>
      <c r="V227" s="141"/>
      <c r="W227" s="37"/>
    </row>
    <row r="228" spans="1:23" x14ac:dyDescent="0.25">
      <c r="A228" s="35"/>
      <c r="B228" s="142"/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 t="s">
        <v>248</v>
      </c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247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3" t="s">
        <v>244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35"/>
      <c r="W239" s="37"/>
    </row>
    <row r="240" spans="1:23" x14ac:dyDescent="0.25">
      <c r="A240" s="35"/>
      <c r="W240" s="37"/>
    </row>
    <row r="241" spans="1:23" x14ac:dyDescent="0.25">
      <c r="A241" s="134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35"/>
    </row>
  </sheetData>
  <sheetProtection algorithmName="SHA-512" hashValue="cTHPs/l/g4K+D7eeSTv/WYBa0EOd3KV2kDs0u62ftI9S4fOSqsOFvR+wpYXJVWZXSqEAL9DyGrHtvVtkCo46qQ==" saltValue="MURp9L4LTaYJaGcFhKzH/Q==" spinCount="100000" sheet="1" objects="1" scenarios="1"/>
  <mergeCells count="91">
    <mergeCell ref="B215:V215"/>
    <mergeCell ref="B227:K227"/>
    <mergeCell ref="Q227:V227"/>
    <mergeCell ref="B205:V205"/>
    <mergeCell ref="D207:P207"/>
    <mergeCell ref="E209:K209"/>
    <mergeCell ref="F211:L211"/>
    <mergeCell ref="F213:L213"/>
    <mergeCell ref="C190:P190"/>
    <mergeCell ref="C192:P192"/>
    <mergeCell ref="C194:P194"/>
    <mergeCell ref="C196:P196"/>
    <mergeCell ref="B202:U203"/>
    <mergeCell ref="B178:V178"/>
    <mergeCell ref="E180:N180"/>
    <mergeCell ref="P182:V182"/>
    <mergeCell ref="C186:P186"/>
    <mergeCell ref="C188:P188"/>
    <mergeCell ref="G168:S168"/>
    <mergeCell ref="B170:V170"/>
    <mergeCell ref="E171:I171"/>
    <mergeCell ref="E173:I173"/>
    <mergeCell ref="Q176:S176"/>
    <mergeCell ref="G159:N159"/>
    <mergeCell ref="G161:S161"/>
    <mergeCell ref="G164:J164"/>
    <mergeCell ref="L164:O164"/>
    <mergeCell ref="G166:S166"/>
    <mergeCell ref="G139:K139"/>
    <mergeCell ref="D142:G142"/>
    <mergeCell ref="R144:V144"/>
    <mergeCell ref="G155:S155"/>
    <mergeCell ref="G157:N157"/>
    <mergeCell ref="B123:V123"/>
    <mergeCell ref="B125:V125"/>
    <mergeCell ref="B129:V129"/>
    <mergeCell ref="G133:K133"/>
    <mergeCell ref="G135:K135"/>
    <mergeCell ref="K113:M113"/>
    <mergeCell ref="R113:V113"/>
    <mergeCell ref="R117:U117"/>
    <mergeCell ref="R119:U119"/>
    <mergeCell ref="D121:G121"/>
    <mergeCell ref="G101:T101"/>
    <mergeCell ref="G103:T103"/>
    <mergeCell ref="G105:T105"/>
    <mergeCell ref="G107:T107"/>
    <mergeCell ref="G111:K111"/>
    <mergeCell ref="P111:T111"/>
    <mergeCell ref="B92:V92"/>
    <mergeCell ref="B93:V93"/>
    <mergeCell ref="G95:T95"/>
    <mergeCell ref="G97:T97"/>
    <mergeCell ref="G99:T99"/>
    <mergeCell ref="C82:U82"/>
    <mergeCell ref="B84:V84"/>
    <mergeCell ref="C86:U86"/>
    <mergeCell ref="C90:U90"/>
    <mergeCell ref="C79:Q79"/>
    <mergeCell ref="C67:Q68"/>
    <mergeCell ref="C69:Q71"/>
    <mergeCell ref="C44:U44"/>
    <mergeCell ref="C45:U45"/>
    <mergeCell ref="C47:U47"/>
    <mergeCell ref="C49:U49"/>
    <mergeCell ref="C51:U51"/>
    <mergeCell ref="C76:Q76"/>
    <mergeCell ref="C75:T75"/>
    <mergeCell ref="I40:V40"/>
    <mergeCell ref="I19:V19"/>
    <mergeCell ref="I21:V21"/>
    <mergeCell ref="I23:V23"/>
    <mergeCell ref="I27:V27"/>
    <mergeCell ref="I29:P29"/>
    <mergeCell ref="I31:P31"/>
    <mergeCell ref="I33:V33"/>
    <mergeCell ref="I36:L36"/>
    <mergeCell ref="N36:Q36"/>
    <mergeCell ref="I38:V38"/>
    <mergeCell ref="C53:U53"/>
    <mergeCell ref="C55:U55"/>
    <mergeCell ref="B58:V58"/>
    <mergeCell ref="I17:V17"/>
    <mergeCell ref="E8:I8"/>
    <mergeCell ref="E10:I10"/>
    <mergeCell ref="B1:V1"/>
    <mergeCell ref="B2:V2"/>
    <mergeCell ref="I13:V13"/>
    <mergeCell ref="I15:V15"/>
    <mergeCell ref="B3:V3"/>
    <mergeCell ref="B4:V4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71:T72" xr:uid="{00000000-0002-0000-0600-000000000000}">
      <formula1>0</formula1>
      <formula2>IF(OR(T68=1),0,1)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8" xr:uid="{00000000-0002-0000-0600-000001000000}">
      <formula1>0</formula1>
      <formula2>IF(OR(T71=1),0,1)</formula2>
    </dataValidation>
    <dataValidation type="whole" allowBlank="1" showInputMessage="1" showErrorMessage="1" error="attenzione: inserito un numero diverso da 0 o 1" prompt="Inserire 1 in presenza di parte civile" sqref="T62" xr:uid="{00000000-0002-0000-06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9" xr:uid="{00000000-0002-0000-0600-000003000000}">
      <formula1>0</formula1>
      <formula2>IF(OR(R76=1),0,1)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6" xr:uid="{00000000-0002-0000-0600-000004000000}">
      <formula1>0</formula1>
      <formula2>IF(OR(R79=1),0,1)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9" xr:uid="{00000000-0002-0000-0600-000005000000}">
      <formula1>10</formula1>
      <formula2>IF(R79=1,19,10)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6" xr:uid="{00000000-0002-0000-0600-000006000000}">
      <formula1>0</formula1>
      <formula2>IF(R76=1,9,0)</formula2>
    </dataValidation>
  </dataValidations>
  <hyperlinks>
    <hyperlink ref="V7" location="'ELENCO TABELLE'!A1" display="Torna all'Elenco Tabelle" xr:uid="{00000000-0004-0000-06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2" manualBreakCount="2">
    <brk id="91" max="16383" man="1"/>
    <brk id="169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4577" r:id="rId4">
          <objectPr defaultSize="0" autoPict="0" r:id="rId5">
            <anchor moveWithCells="1" sizeWithCells="1">
              <from>
                <xdr:col>12</xdr:col>
                <xdr:colOff>57150</xdr:colOff>
                <xdr:row>169</xdr:row>
                <xdr:rowOff>152400</xdr:rowOff>
              </from>
              <to>
                <xdr:col>14</xdr:col>
                <xdr:colOff>85725</xdr:colOff>
                <xdr:row>173</xdr:row>
                <xdr:rowOff>161925</xdr:rowOff>
              </to>
            </anchor>
          </objectPr>
        </oleObject>
      </mc:Choice>
      <mc:Fallback>
        <oleObject progId="Word.Picture.8" shapeId="2457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239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88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91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ht="5.25" customHeight="1" x14ac:dyDescent="0.25">
      <c r="A3" s="35"/>
      <c r="C3" s="43"/>
      <c r="V3" s="44"/>
      <c r="W3" s="37"/>
    </row>
    <row r="4" spans="1:23" ht="5.25" customHeight="1" x14ac:dyDescent="0.25">
      <c r="A4" s="35"/>
      <c r="C4" s="43"/>
      <c r="V4" s="44"/>
      <c r="W4" s="37"/>
    </row>
    <row r="5" spans="1:23" x14ac:dyDescent="0.25">
      <c r="A5" s="35"/>
      <c r="V5" s="45" t="s">
        <v>45</v>
      </c>
      <c r="W5" s="37"/>
    </row>
    <row r="6" spans="1:23" x14ac:dyDescent="0.25">
      <c r="A6" s="35"/>
      <c r="B6" s="46" t="s">
        <v>148</v>
      </c>
      <c r="E6" s="47"/>
      <c r="F6" s="48"/>
      <c r="G6" s="48"/>
      <c r="H6" s="48"/>
      <c r="I6" s="49"/>
      <c r="N6" s="50"/>
      <c r="O6" s="50"/>
      <c r="P6" s="50"/>
      <c r="Q6" s="50"/>
      <c r="R6" s="50"/>
      <c r="S6" s="50"/>
      <c r="T6" s="50"/>
      <c r="U6" s="50"/>
      <c r="V6" s="50"/>
      <c r="W6" s="37"/>
    </row>
    <row r="7" spans="1:23" ht="6" customHeight="1" x14ac:dyDescent="0.25">
      <c r="A7" s="35"/>
      <c r="B7" s="46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x14ac:dyDescent="0.25">
      <c r="A8" s="35"/>
      <c r="B8" s="46" t="s">
        <v>149</v>
      </c>
      <c r="E8" s="47"/>
      <c r="F8" s="48"/>
      <c r="G8" s="48"/>
      <c r="H8" s="48"/>
      <c r="I8" s="49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B10" s="51" t="s">
        <v>49</v>
      </c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46" t="s">
        <v>48</v>
      </c>
      <c r="H11" s="34">
        <v>1</v>
      </c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4"/>
      <c r="W11" s="37"/>
    </row>
    <row r="12" spans="1:23" ht="6" customHeight="1" x14ac:dyDescent="0.25">
      <c r="A12" s="35"/>
      <c r="W12" s="37"/>
    </row>
    <row r="13" spans="1:23" x14ac:dyDescent="0.25">
      <c r="A13" s="35"/>
      <c r="B13" s="46"/>
      <c r="H13" s="34">
        <v>2</v>
      </c>
      <c r="I13" s="5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4"/>
      <c r="W13" s="37"/>
    </row>
    <row r="14" spans="1:23" ht="6" customHeight="1" x14ac:dyDescent="0.25">
      <c r="A14" s="35"/>
      <c r="W14" s="37"/>
    </row>
    <row r="15" spans="1:23" x14ac:dyDescent="0.25">
      <c r="A15" s="35"/>
      <c r="B15" s="46"/>
      <c r="H15" s="34">
        <v>3</v>
      </c>
      <c r="I15" s="52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4"/>
      <c r="W15" s="37"/>
    </row>
    <row r="16" spans="1:23" ht="6" customHeight="1" x14ac:dyDescent="0.25">
      <c r="A16" s="35"/>
      <c r="W16" s="37"/>
    </row>
    <row r="17" spans="1:23" x14ac:dyDescent="0.25">
      <c r="A17" s="35"/>
      <c r="B17" s="46"/>
      <c r="H17" s="34">
        <v>4</v>
      </c>
      <c r="I17" s="5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4"/>
      <c r="W17" s="37"/>
    </row>
    <row r="18" spans="1:23" ht="6" customHeight="1" x14ac:dyDescent="0.25">
      <c r="A18" s="35"/>
      <c r="W18" s="37"/>
    </row>
    <row r="19" spans="1:23" x14ac:dyDescent="0.25">
      <c r="A19" s="35"/>
      <c r="B19" s="46"/>
      <c r="H19" s="34">
        <v>5</v>
      </c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4"/>
      <c r="W19" s="37"/>
    </row>
    <row r="20" spans="1:23" ht="6" customHeight="1" x14ac:dyDescent="0.25">
      <c r="A20" s="35"/>
      <c r="W20" s="37"/>
    </row>
    <row r="21" spans="1:23" x14ac:dyDescent="0.25">
      <c r="A21" s="35"/>
      <c r="B21" s="46"/>
      <c r="H21" s="34">
        <v>6</v>
      </c>
      <c r="I21" s="52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4"/>
      <c r="W21" s="37"/>
    </row>
    <row r="22" spans="1:23" ht="6" customHeight="1" x14ac:dyDescent="0.25">
      <c r="A22" s="35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x14ac:dyDescent="0.25">
      <c r="A24" s="35"/>
      <c r="B24" s="51" t="s">
        <v>50</v>
      </c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46" t="s">
        <v>48</v>
      </c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4"/>
      <c r="W25" s="37"/>
    </row>
    <row r="26" spans="1:23" ht="6" customHeight="1" x14ac:dyDescent="0.25">
      <c r="A26" s="35"/>
      <c r="B26" s="46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37"/>
    </row>
    <row r="27" spans="1:23" x14ac:dyDescent="0.25">
      <c r="A27" s="35"/>
      <c r="B27" s="46" t="s">
        <v>47</v>
      </c>
      <c r="I27" s="52"/>
      <c r="J27" s="53"/>
      <c r="K27" s="53"/>
      <c r="L27" s="53"/>
      <c r="M27" s="53"/>
      <c r="N27" s="53"/>
      <c r="O27" s="53"/>
      <c r="P27" s="54"/>
      <c r="Q27" s="50"/>
      <c r="R27" s="50"/>
      <c r="S27" s="50"/>
      <c r="T27" s="50"/>
      <c r="U27" s="50"/>
      <c r="V27" s="50"/>
      <c r="W27" s="37"/>
    </row>
    <row r="28" spans="1:23" ht="6" customHeight="1" x14ac:dyDescent="0.25">
      <c r="A28" s="35"/>
      <c r="B28" s="46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37"/>
    </row>
    <row r="29" spans="1:23" x14ac:dyDescent="0.25">
      <c r="A29" s="35"/>
      <c r="B29" s="46" t="s">
        <v>51</v>
      </c>
      <c r="I29" s="55"/>
      <c r="J29" s="56"/>
      <c r="K29" s="56"/>
      <c r="L29" s="56"/>
      <c r="M29" s="56"/>
      <c r="N29" s="56"/>
      <c r="O29" s="56"/>
      <c r="P29" s="57"/>
      <c r="Q29" s="50"/>
      <c r="R29" s="50"/>
      <c r="S29" s="50"/>
      <c r="T29" s="50"/>
      <c r="U29" s="50"/>
      <c r="V29" s="50"/>
      <c r="W29" s="37"/>
    </row>
    <row r="30" spans="1:23" ht="6" customHeight="1" x14ac:dyDescent="0.25">
      <c r="A30" s="35"/>
      <c r="B30" s="46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37"/>
    </row>
    <row r="31" spans="1:23" x14ac:dyDescent="0.25">
      <c r="A31" s="35"/>
      <c r="B31" s="46" t="s">
        <v>52</v>
      </c>
      <c r="G31" s="58"/>
      <c r="I31" s="5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4"/>
      <c r="W31" s="37"/>
    </row>
    <row r="32" spans="1:23" x14ac:dyDescent="0.25">
      <c r="A32" s="35"/>
      <c r="B32" s="46"/>
      <c r="I32" s="59" t="s">
        <v>53</v>
      </c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37"/>
    </row>
    <row r="33" spans="1:23" ht="6" customHeight="1" x14ac:dyDescent="0.25">
      <c r="A33" s="35"/>
      <c r="B33" s="46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x14ac:dyDescent="0.25">
      <c r="A34" s="35"/>
      <c r="B34" s="46" t="s">
        <v>54</v>
      </c>
      <c r="I34" s="55"/>
      <c r="J34" s="56"/>
      <c r="K34" s="56"/>
      <c r="L34" s="57"/>
      <c r="M34" s="50"/>
      <c r="N34" s="55"/>
      <c r="O34" s="56"/>
      <c r="P34" s="56"/>
      <c r="Q34" s="57"/>
      <c r="R34" s="50"/>
      <c r="S34" s="50"/>
      <c r="T34" s="50"/>
      <c r="U34" s="50"/>
      <c r="V34" s="50"/>
      <c r="W34" s="37"/>
    </row>
    <row r="35" spans="1:23" ht="6" customHeight="1" x14ac:dyDescent="0.25">
      <c r="A35" s="35"/>
      <c r="B35" s="46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37"/>
    </row>
    <row r="36" spans="1:23" x14ac:dyDescent="0.25">
      <c r="A36" s="35"/>
      <c r="B36" s="46" t="s">
        <v>55</v>
      </c>
      <c r="I36" s="60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2"/>
      <c r="W36" s="37"/>
    </row>
    <row r="37" spans="1:23" ht="6" customHeight="1" x14ac:dyDescent="0.25">
      <c r="A37" s="35"/>
      <c r="B37" s="46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37"/>
    </row>
    <row r="38" spans="1:23" x14ac:dyDescent="0.25">
      <c r="A38" s="35"/>
      <c r="B38" s="46" t="s">
        <v>56</v>
      </c>
      <c r="I38" s="60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2"/>
      <c r="W38" s="37"/>
    </row>
    <row r="39" spans="1:23" x14ac:dyDescent="0.25">
      <c r="A39" s="35"/>
      <c r="W39" s="37"/>
    </row>
    <row r="40" spans="1:23" ht="5.25" customHeight="1" x14ac:dyDescent="0.25">
      <c r="A40" s="35"/>
      <c r="B40" s="63"/>
      <c r="C40" s="64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5"/>
      <c r="W40" s="37"/>
    </row>
    <row r="41" spans="1:23" x14ac:dyDescent="0.25">
      <c r="A41" s="35"/>
      <c r="W41" s="37"/>
    </row>
    <row r="42" spans="1:23" ht="31.5" x14ac:dyDescent="0.25">
      <c r="A42" s="35"/>
      <c r="C42" s="66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8" t="s">
        <v>24</v>
      </c>
      <c r="W42" s="37"/>
    </row>
    <row r="43" spans="1:23" ht="16.5" customHeight="1" x14ac:dyDescent="0.25">
      <c r="A43" s="35"/>
      <c r="C43" s="69" t="s">
        <v>25</v>
      </c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1">
        <v>550</v>
      </c>
      <c r="W43" s="37"/>
    </row>
    <row r="44" spans="1:23" ht="5.25" customHeight="1" x14ac:dyDescent="0.25">
      <c r="A44" s="35"/>
      <c r="C44" s="72"/>
      <c r="V44" s="71"/>
      <c r="W44" s="37"/>
    </row>
    <row r="45" spans="1:23" ht="16.5" customHeight="1" x14ac:dyDescent="0.25">
      <c r="A45" s="35"/>
      <c r="C45" s="69" t="s">
        <v>58</v>
      </c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1">
        <v>1200</v>
      </c>
      <c r="W45" s="37"/>
    </row>
    <row r="46" spans="1:23" ht="5.25" customHeight="1" x14ac:dyDescent="0.25">
      <c r="A46" s="35"/>
      <c r="C46" s="72"/>
      <c r="V46" s="71"/>
      <c r="W46" s="37"/>
    </row>
    <row r="47" spans="1:23" ht="16.5" customHeight="1" x14ac:dyDescent="0.25">
      <c r="A47" s="35"/>
      <c r="C47" s="69" t="s">
        <v>27</v>
      </c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1">
        <f>+V43+V45</f>
        <v>1750</v>
      </c>
      <c r="W47" s="37"/>
    </row>
    <row r="48" spans="1:23" ht="5.25" customHeight="1" x14ac:dyDescent="0.25">
      <c r="A48" s="35"/>
      <c r="C48" s="72"/>
      <c r="V48" s="71"/>
      <c r="W48" s="37"/>
    </row>
    <row r="49" spans="1:23" ht="16.5" customHeight="1" x14ac:dyDescent="0.25">
      <c r="A49" s="35"/>
      <c r="C49" s="69" t="s">
        <v>26</v>
      </c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1">
        <f>+V47/3</f>
        <v>583.33333333333337</v>
      </c>
      <c r="W49" s="37"/>
    </row>
    <row r="50" spans="1:23" ht="5.25" customHeight="1" x14ac:dyDescent="0.25">
      <c r="A50" s="35"/>
      <c r="C50" s="72"/>
      <c r="V50" s="71"/>
      <c r="W50" s="37"/>
    </row>
    <row r="51" spans="1:23" ht="16.5" customHeight="1" x14ac:dyDescent="0.25">
      <c r="A51" s="35"/>
      <c r="C51" s="168" t="s">
        <v>0</v>
      </c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70">
        <f>+V47-V49</f>
        <v>1166.6666666666665</v>
      </c>
      <c r="W51" s="37"/>
    </row>
    <row r="52" spans="1:23" ht="5.25" customHeight="1" x14ac:dyDescent="0.25">
      <c r="A52" s="35"/>
      <c r="C52" s="72"/>
      <c r="V52" s="71"/>
      <c r="W52" s="37"/>
    </row>
    <row r="53" spans="1:23" ht="16.5" customHeight="1" x14ac:dyDescent="0.25">
      <c r="A53" s="35"/>
      <c r="C53" s="171" t="s">
        <v>92</v>
      </c>
      <c r="D53" s="172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75">
        <v>1160</v>
      </c>
      <c r="W53" s="37"/>
    </row>
    <row r="54" spans="1:23" x14ac:dyDescent="0.25">
      <c r="A54" s="35"/>
      <c r="W54" s="37"/>
    </row>
    <row r="55" spans="1:23" x14ac:dyDescent="0.25">
      <c r="A55" s="35"/>
      <c r="W55" s="37"/>
    </row>
    <row r="56" spans="1:23" ht="16.5" customHeight="1" x14ac:dyDescent="0.25">
      <c r="A56" s="35"/>
      <c r="B56" s="76" t="s">
        <v>28</v>
      </c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37"/>
    </row>
    <row r="57" spans="1:23" ht="5.25" customHeight="1" x14ac:dyDescent="0.25">
      <c r="A57" s="35"/>
      <c r="C57" s="43"/>
      <c r="V57" s="44"/>
      <c r="W57" s="37"/>
    </row>
    <row r="58" spans="1:23" x14ac:dyDescent="0.25">
      <c r="A58" s="35"/>
      <c r="B58" s="77" t="s">
        <v>36</v>
      </c>
      <c r="W58" s="37"/>
    </row>
    <row r="59" spans="1:23" ht="5.25" customHeight="1" x14ac:dyDescent="0.25">
      <c r="A59" s="35"/>
      <c r="C59" s="43"/>
      <c r="V59" s="44"/>
      <c r="W59" s="37"/>
    </row>
    <row r="60" spans="1:23" ht="16.5" customHeight="1" x14ac:dyDescent="0.25">
      <c r="A60" s="35"/>
      <c r="B60" s="78" t="s">
        <v>32</v>
      </c>
      <c r="C60" s="43" t="s">
        <v>146</v>
      </c>
      <c r="T60" s="79"/>
      <c r="V60" s="80">
        <f>IF(T60=1,+V$53*20%,0)</f>
        <v>0</v>
      </c>
      <c r="W60" s="37"/>
    </row>
    <row r="61" spans="1:23" ht="13.5" customHeight="1" x14ac:dyDescent="0.25">
      <c r="A61" s="35"/>
      <c r="C61" s="81" t="s">
        <v>190</v>
      </c>
      <c r="V61" s="44"/>
      <c r="W61" s="37"/>
    </row>
    <row r="62" spans="1:23" ht="5.25" customHeight="1" x14ac:dyDescent="0.25">
      <c r="A62" s="35"/>
      <c r="B62" s="63"/>
      <c r="C62" s="64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5"/>
      <c r="W62" s="37"/>
    </row>
    <row r="63" spans="1:23" s="83" customFormat="1" ht="16.5" customHeight="1" x14ac:dyDescent="0.25">
      <c r="A63" s="82"/>
      <c r="B63" s="78" t="s">
        <v>33</v>
      </c>
      <c r="C63" s="43" t="s">
        <v>29</v>
      </c>
      <c r="W63" s="84"/>
    </row>
    <row r="64" spans="1:23" ht="13.5" customHeight="1" x14ac:dyDescent="0.25">
      <c r="A64" s="35"/>
      <c r="C64" s="81" t="s">
        <v>37</v>
      </c>
      <c r="V64" s="44"/>
      <c r="W64" s="37"/>
    </row>
    <row r="65" spans="1:25" s="83" customFormat="1" ht="16.5" customHeight="1" x14ac:dyDescent="0.25">
      <c r="A65" s="82"/>
      <c r="B65" s="85" t="s">
        <v>34</v>
      </c>
      <c r="C65" s="86" t="s">
        <v>30</v>
      </c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W65" s="84"/>
    </row>
    <row r="66" spans="1:25" s="83" customFormat="1" ht="16.5" customHeight="1" x14ac:dyDescent="0.25">
      <c r="A66" s="82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T66" s="79"/>
      <c r="V66" s="80">
        <f>IF(T66=1,+V$53*25%,0)</f>
        <v>0</v>
      </c>
      <c r="W66" s="84"/>
    </row>
    <row r="67" spans="1:25" s="83" customFormat="1" ht="16.5" customHeight="1" x14ac:dyDescent="0.25">
      <c r="A67" s="82"/>
      <c r="B67" s="85" t="s">
        <v>35</v>
      </c>
      <c r="C67" s="86" t="s">
        <v>260</v>
      </c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T67" s="46"/>
      <c r="V67" s="44"/>
      <c r="W67" s="84"/>
    </row>
    <row r="68" spans="1:25" s="83" customFormat="1" ht="16.5" customHeight="1" x14ac:dyDescent="0.25">
      <c r="A68" s="82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T68" s="34"/>
      <c r="V68" s="44"/>
      <c r="W68" s="84"/>
    </row>
    <row r="69" spans="1:25" s="83" customFormat="1" ht="16.5" customHeight="1" x14ac:dyDescent="0.25">
      <c r="A69" s="82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T69" s="79"/>
      <c r="V69" s="80">
        <f>IF(T69=1,+V$53*15%,0)</f>
        <v>0</v>
      </c>
      <c r="W69" s="84"/>
    </row>
    <row r="70" spans="1:25" ht="13.5" customHeight="1" x14ac:dyDescent="0.25">
      <c r="A70" s="35"/>
      <c r="C70" s="81" t="s">
        <v>249</v>
      </c>
      <c r="V70" s="44"/>
      <c r="W70" s="37"/>
    </row>
    <row r="71" spans="1:25" ht="5.25" customHeight="1" x14ac:dyDescent="0.25">
      <c r="A71" s="35"/>
      <c r="B71" s="63"/>
      <c r="C71" s="64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5"/>
      <c r="W71" s="37"/>
    </row>
    <row r="72" spans="1:25" s="83" customFormat="1" ht="18" customHeight="1" x14ac:dyDescent="0.25">
      <c r="A72" s="82"/>
      <c r="B72" s="78" t="s">
        <v>38</v>
      </c>
      <c r="C72" s="43" t="s">
        <v>31</v>
      </c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T72" s="34"/>
      <c r="V72" s="44"/>
      <c r="W72" s="84"/>
    </row>
    <row r="73" spans="1:25" ht="26.25" customHeight="1" x14ac:dyDescent="0.25">
      <c r="A73" s="35"/>
      <c r="C73" s="89" t="s">
        <v>307</v>
      </c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V73" s="44"/>
      <c r="W73" s="37"/>
      <c r="X73" s="83"/>
    </row>
    <row r="74" spans="1:25" s="83" customFormat="1" ht="18" customHeight="1" x14ac:dyDescent="0.25">
      <c r="A74" s="82"/>
      <c r="B74" s="85" t="s">
        <v>39</v>
      </c>
      <c r="C74" s="86" t="s">
        <v>153</v>
      </c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90"/>
      <c r="T74" s="79"/>
      <c r="V74" s="80">
        <f>IF(AND(R74=1,T74&lt;10,T74&gt;0),+V$53*30%*T74,0)</f>
        <v>0</v>
      </c>
      <c r="W74" s="84"/>
    </row>
    <row r="75" spans="1:25" ht="13.5" customHeight="1" x14ac:dyDescent="0.25">
      <c r="A75" s="35"/>
      <c r="C75" s="81" t="s">
        <v>198</v>
      </c>
      <c r="V75" s="44"/>
      <c r="W75" s="37"/>
    </row>
    <row r="76" spans="1:25" ht="5.25" customHeight="1" x14ac:dyDescent="0.25">
      <c r="A76" s="35"/>
      <c r="C76" s="43"/>
      <c r="V76" s="44"/>
      <c r="W76" s="37"/>
    </row>
    <row r="77" spans="1:25" s="83" customFormat="1" ht="18" customHeight="1" x14ac:dyDescent="0.25">
      <c r="A77" s="82"/>
      <c r="B77" s="85" t="s">
        <v>40</v>
      </c>
      <c r="C77" s="86" t="s">
        <v>152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90"/>
      <c r="T77" s="79"/>
      <c r="V77" s="80">
        <f>IF(AND(R77=1,T77&lt;20,T77&gt;9),+V53*20%*T77,0)</f>
        <v>0</v>
      </c>
      <c r="W77" s="84"/>
      <c r="Y77" s="98"/>
    </row>
    <row r="78" spans="1:25" ht="13.5" customHeight="1" x14ac:dyDescent="0.25">
      <c r="A78" s="35"/>
      <c r="C78" s="81" t="s">
        <v>197</v>
      </c>
      <c r="V78" s="44"/>
      <c r="W78" s="37"/>
    </row>
    <row r="79" spans="1:25" ht="5.25" customHeight="1" x14ac:dyDescent="0.25">
      <c r="A79" s="35"/>
      <c r="B79" s="63"/>
      <c r="C79" s="64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5"/>
      <c r="W79" s="37"/>
    </row>
    <row r="80" spans="1:25" s="83" customFormat="1" ht="18" customHeight="1" x14ac:dyDescent="0.25">
      <c r="A80" s="82"/>
      <c r="C80" s="92" t="s">
        <v>43</v>
      </c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3">
        <f>+V53+V60+V66+V69+V74+V77</f>
        <v>1160</v>
      </c>
      <c r="W80" s="84"/>
      <c r="Y80" s="98"/>
    </row>
    <row r="81" spans="1:25" ht="5.25" customHeight="1" x14ac:dyDescent="0.25">
      <c r="A81" s="35"/>
      <c r="C81" s="43"/>
      <c r="V81" s="44"/>
      <c r="W81" s="37"/>
    </row>
    <row r="82" spans="1:25" s="83" customFormat="1" ht="27" customHeight="1" x14ac:dyDescent="0.25">
      <c r="A82" s="82"/>
      <c r="B82" s="95" t="s">
        <v>60</v>
      </c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84"/>
    </row>
    <row r="83" spans="1:25" ht="5.25" customHeight="1" thickBot="1" x14ac:dyDescent="0.3">
      <c r="A83" s="35"/>
      <c r="C83" s="43"/>
      <c r="V83" s="44"/>
      <c r="W83" s="37"/>
    </row>
    <row r="84" spans="1:25" s="83" customFormat="1" ht="18" customHeight="1" thickBot="1" x14ac:dyDescent="0.3">
      <c r="A84" s="82"/>
      <c r="C84" s="92" t="s">
        <v>66</v>
      </c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7">
        <f>IF(V53+V60+V66+V69&gt;2016.67,2016.67+V74+V77,V53+V60+V66+V69+V74+V77)</f>
        <v>1160</v>
      </c>
      <c r="W84" s="84"/>
      <c r="Y84" s="98"/>
    </row>
    <row r="85" spans="1:25" ht="13.5" customHeight="1" x14ac:dyDescent="0.25">
      <c r="A85" s="35"/>
      <c r="C85" s="81"/>
      <c r="V85" s="44"/>
      <c r="W85" s="37"/>
    </row>
    <row r="86" spans="1:25" ht="5.25" customHeight="1" x14ac:dyDescent="0.25">
      <c r="A86" s="35"/>
      <c r="B86" s="63"/>
      <c r="C86" s="64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5"/>
      <c r="W86" s="37"/>
    </row>
    <row r="87" spans="1:25" s="100" customFormat="1" ht="6" customHeight="1" x14ac:dyDescent="0.2">
      <c r="A87" s="99"/>
      <c r="W87" s="101"/>
    </row>
    <row r="88" spans="1:25" s="100" customFormat="1" ht="16.5" customHeight="1" x14ac:dyDescent="0.2">
      <c r="A88" s="99"/>
      <c r="C88" s="92" t="s">
        <v>61</v>
      </c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102"/>
      <c r="W88" s="101"/>
    </row>
    <row r="89" spans="1:25" s="83" customFormat="1" ht="12.75" customHeight="1" x14ac:dyDescent="0.25">
      <c r="A89" s="103"/>
      <c r="B89" s="104"/>
      <c r="C89" s="104"/>
      <c r="D89" s="105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6"/>
    </row>
    <row r="90" spans="1:25" ht="18.75" x14ac:dyDescent="0.3">
      <c r="A90" s="31"/>
      <c r="B90" s="32" t="s">
        <v>199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3"/>
    </row>
    <row r="91" spans="1:25" x14ac:dyDescent="0.25">
      <c r="A91" s="35"/>
      <c r="B91" s="107" t="s">
        <v>206</v>
      </c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37"/>
    </row>
    <row r="92" spans="1:25" x14ac:dyDescent="0.25">
      <c r="A92" s="35"/>
      <c r="W92" s="37"/>
    </row>
    <row r="93" spans="1:25" x14ac:dyDescent="0.25">
      <c r="A93" s="35"/>
      <c r="B93" s="34" t="s">
        <v>200</v>
      </c>
      <c r="G93" s="108">
        <f>I25</f>
        <v>0</v>
      </c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10"/>
      <c r="W93" s="37"/>
    </row>
    <row r="94" spans="1:25" x14ac:dyDescent="0.25">
      <c r="A94" s="35"/>
      <c r="W94" s="37"/>
    </row>
    <row r="95" spans="1:25" x14ac:dyDescent="0.25">
      <c r="A95" s="35"/>
      <c r="B95" s="34" t="s">
        <v>201</v>
      </c>
      <c r="F95" s="34">
        <v>1</v>
      </c>
      <c r="G95" s="108">
        <f>I11</f>
        <v>0</v>
      </c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10"/>
      <c r="W95" s="37"/>
    </row>
    <row r="96" spans="1:25" ht="5.25" customHeight="1" x14ac:dyDescent="0.25">
      <c r="A96" s="35"/>
      <c r="W96" s="37"/>
    </row>
    <row r="97" spans="1:23" x14ac:dyDescent="0.25">
      <c r="A97" s="35"/>
      <c r="F97" s="34">
        <v>2</v>
      </c>
      <c r="G97" s="108">
        <f>I13</f>
        <v>0</v>
      </c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10"/>
      <c r="W97" s="37"/>
    </row>
    <row r="98" spans="1:23" ht="5.25" customHeight="1" x14ac:dyDescent="0.25">
      <c r="A98" s="35"/>
      <c r="W98" s="37"/>
    </row>
    <row r="99" spans="1:23" x14ac:dyDescent="0.25">
      <c r="A99" s="35"/>
      <c r="F99" s="34">
        <v>3</v>
      </c>
      <c r="G99" s="108">
        <f>I15</f>
        <v>0</v>
      </c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10"/>
      <c r="W99" s="37"/>
    </row>
    <row r="100" spans="1:23" ht="5.25" customHeight="1" x14ac:dyDescent="0.25">
      <c r="A100" s="35"/>
      <c r="W100" s="37"/>
    </row>
    <row r="101" spans="1:23" x14ac:dyDescent="0.25">
      <c r="A101" s="35"/>
      <c r="F101" s="34">
        <v>4</v>
      </c>
      <c r="G101" s="108">
        <f>+I17</f>
        <v>0</v>
      </c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10"/>
      <c r="W101" s="37"/>
    </row>
    <row r="102" spans="1:23" ht="5.25" customHeight="1" x14ac:dyDescent="0.25">
      <c r="A102" s="35"/>
      <c r="W102" s="37"/>
    </row>
    <row r="103" spans="1:23" x14ac:dyDescent="0.25">
      <c r="A103" s="35"/>
      <c r="F103" s="34">
        <v>5</v>
      </c>
      <c r="G103" s="108">
        <f>+I19</f>
        <v>0</v>
      </c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10"/>
      <c r="W103" s="37"/>
    </row>
    <row r="104" spans="1:23" ht="5.25" customHeight="1" x14ac:dyDescent="0.25">
      <c r="A104" s="35"/>
      <c r="W104" s="37"/>
    </row>
    <row r="105" spans="1:23" x14ac:dyDescent="0.25">
      <c r="A105" s="35"/>
      <c r="F105" s="34">
        <v>6</v>
      </c>
      <c r="G105" s="108">
        <f>+I21</f>
        <v>0</v>
      </c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10"/>
      <c r="W105" s="37"/>
    </row>
    <row r="106" spans="1:23" x14ac:dyDescent="0.25">
      <c r="A106" s="35"/>
      <c r="W106" s="37"/>
    </row>
    <row r="107" spans="1:23" x14ac:dyDescent="0.25">
      <c r="A107" s="35"/>
      <c r="B107" s="34" t="s">
        <v>202</v>
      </c>
      <c r="W107" s="37"/>
    </row>
    <row r="108" spans="1:23" ht="5.25" customHeight="1" x14ac:dyDescent="0.25">
      <c r="A108" s="35"/>
      <c r="C108" s="43"/>
      <c r="V108" s="44"/>
      <c r="W108" s="37"/>
    </row>
    <row r="109" spans="1:23" x14ac:dyDescent="0.25">
      <c r="A109" s="35"/>
      <c r="B109" s="34" t="s">
        <v>203</v>
      </c>
      <c r="E109" s="46" t="str">
        <f>+B6</f>
        <v>RG NR</v>
      </c>
      <c r="G109" s="111">
        <f>+E6</f>
        <v>0</v>
      </c>
      <c r="H109" s="109"/>
      <c r="I109" s="109"/>
      <c r="J109" s="109"/>
      <c r="K109" s="110"/>
      <c r="M109" s="46" t="str">
        <f>+B8</f>
        <v>RG GIP/GUP</v>
      </c>
      <c r="P109" s="111">
        <f>+E8</f>
        <v>0</v>
      </c>
      <c r="Q109" s="109"/>
      <c r="R109" s="109"/>
      <c r="S109" s="109"/>
      <c r="T109" s="110"/>
      <c r="W109" s="37"/>
    </row>
    <row r="110" spans="1:23" ht="5.25" customHeight="1" x14ac:dyDescent="0.25">
      <c r="A110" s="35"/>
      <c r="C110" s="43"/>
      <c r="V110" s="44"/>
      <c r="W110" s="37"/>
    </row>
    <row r="111" spans="1:23" x14ac:dyDescent="0.25">
      <c r="A111" s="35"/>
      <c r="B111" s="34" t="s">
        <v>204</v>
      </c>
      <c r="K111" s="52"/>
      <c r="L111" s="53"/>
      <c r="M111" s="54"/>
      <c r="O111" s="34" t="s">
        <v>205</v>
      </c>
      <c r="R111" s="52"/>
      <c r="S111" s="53"/>
      <c r="T111" s="53"/>
      <c r="U111" s="53"/>
      <c r="V111" s="54"/>
      <c r="W111" s="37"/>
    </row>
    <row r="112" spans="1:23" ht="5.25" customHeight="1" x14ac:dyDescent="0.25">
      <c r="A112" s="35"/>
      <c r="C112" s="43"/>
      <c r="V112" s="44"/>
      <c r="W112" s="37"/>
    </row>
    <row r="113" spans="1:23" x14ac:dyDescent="0.25">
      <c r="A113" s="35"/>
      <c r="B113" s="34" t="s">
        <v>258</v>
      </c>
      <c r="W113" s="37"/>
    </row>
    <row r="114" spans="1:23" ht="5.25" customHeight="1" x14ac:dyDescent="0.25">
      <c r="A114" s="35"/>
      <c r="C114" s="43"/>
      <c r="V114" s="44"/>
      <c r="W114" s="37"/>
    </row>
    <row r="115" spans="1:23" x14ac:dyDescent="0.25">
      <c r="A115" s="35"/>
      <c r="B115" s="34" t="s">
        <v>256</v>
      </c>
      <c r="R115" s="112"/>
      <c r="S115" s="113"/>
      <c r="T115" s="113"/>
      <c r="U115" s="114"/>
      <c r="W115" s="37"/>
    </row>
    <row r="116" spans="1:23" ht="5.25" customHeight="1" x14ac:dyDescent="0.25">
      <c r="A116" s="35"/>
      <c r="C116" s="43"/>
      <c r="V116" s="44"/>
      <c r="W116" s="37"/>
    </row>
    <row r="117" spans="1:23" x14ac:dyDescent="0.25">
      <c r="A117" s="35"/>
      <c r="B117" s="34" t="s">
        <v>257</v>
      </c>
      <c r="R117" s="112"/>
      <c r="S117" s="113"/>
      <c r="T117" s="113"/>
      <c r="U117" s="114"/>
      <c r="W117" s="37"/>
    </row>
    <row r="118" spans="1:23" ht="5.25" customHeight="1" x14ac:dyDescent="0.25">
      <c r="A118" s="35"/>
      <c r="C118" s="43"/>
      <c r="E118" s="115"/>
      <c r="F118" s="115"/>
      <c r="G118" s="115"/>
      <c r="H118" s="115"/>
      <c r="V118" s="44"/>
      <c r="W118" s="37"/>
    </row>
    <row r="119" spans="1:23" x14ac:dyDescent="0.25">
      <c r="A119" s="35"/>
      <c r="B119" s="34" t="s">
        <v>253</v>
      </c>
      <c r="D119" s="47"/>
      <c r="E119" s="48"/>
      <c r="F119" s="48"/>
      <c r="G119" s="49"/>
      <c r="W119" s="37"/>
    </row>
    <row r="120" spans="1:23" x14ac:dyDescent="0.25">
      <c r="A120" s="35"/>
      <c r="W120" s="37"/>
    </row>
    <row r="121" spans="1:23" x14ac:dyDescent="0.25">
      <c r="A121" s="35"/>
      <c r="B121" s="38" t="s">
        <v>99</v>
      </c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</row>
    <row r="122" spans="1:23" x14ac:dyDescent="0.25">
      <c r="A122" s="35"/>
      <c r="W122" s="37"/>
    </row>
    <row r="123" spans="1:23" ht="32.25" customHeight="1" x14ac:dyDescent="0.25">
      <c r="A123" s="35"/>
      <c r="B123" s="86" t="s">
        <v>207</v>
      </c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37"/>
    </row>
    <row r="124" spans="1:23" ht="5.25" customHeight="1" x14ac:dyDescent="0.25">
      <c r="A124" s="35"/>
      <c r="C124" s="43"/>
      <c r="V124" s="44"/>
      <c r="W124" s="37"/>
    </row>
    <row r="125" spans="1:23" x14ac:dyDescent="0.25">
      <c r="A125" s="35"/>
      <c r="B125" s="116" t="s">
        <v>208</v>
      </c>
      <c r="W125" s="37"/>
    </row>
    <row r="126" spans="1:23" x14ac:dyDescent="0.25">
      <c r="A126" s="35"/>
      <c r="W126" s="37"/>
    </row>
    <row r="127" spans="1:23" x14ac:dyDescent="0.25">
      <c r="A127" s="35"/>
      <c r="B127" s="38" t="s">
        <v>100</v>
      </c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7"/>
    </row>
    <row r="128" spans="1:23" x14ac:dyDescent="0.25">
      <c r="A128" s="35"/>
      <c r="W128" s="37"/>
    </row>
    <row r="129" spans="1:23" x14ac:dyDescent="0.25">
      <c r="A129" s="35"/>
      <c r="B129" s="116" t="s">
        <v>210</v>
      </c>
      <c r="W129" s="37"/>
    </row>
    <row r="130" spans="1:23" ht="5.25" customHeight="1" x14ac:dyDescent="0.25">
      <c r="A130" s="35"/>
      <c r="C130" s="43"/>
      <c r="V130" s="44"/>
      <c r="W130" s="37"/>
    </row>
    <row r="131" spans="1:23" x14ac:dyDescent="0.25">
      <c r="A131" s="35"/>
      <c r="B131" s="116" t="s">
        <v>211</v>
      </c>
      <c r="G131" s="117">
        <f>+V84</f>
        <v>1160</v>
      </c>
      <c r="H131" s="160"/>
      <c r="I131" s="160"/>
      <c r="J131" s="160"/>
      <c r="K131" s="161"/>
      <c r="L131" s="34" t="s">
        <v>215</v>
      </c>
      <c r="W131" s="37"/>
    </row>
    <row r="132" spans="1:23" ht="5.25" customHeight="1" x14ac:dyDescent="0.25">
      <c r="A132" s="35"/>
      <c r="C132" s="43"/>
      <c r="V132" s="44"/>
      <c r="W132" s="37"/>
    </row>
    <row r="133" spans="1:23" x14ac:dyDescent="0.25">
      <c r="A133" s="35"/>
      <c r="B133" s="116" t="s">
        <v>212</v>
      </c>
      <c r="G133" s="120"/>
      <c r="H133" s="162"/>
      <c r="I133" s="162"/>
      <c r="J133" s="162"/>
      <c r="K133" s="163"/>
      <c r="L133" s="34" t="s">
        <v>214</v>
      </c>
      <c r="W133" s="37"/>
    </row>
    <row r="134" spans="1:23" ht="5.25" customHeight="1" x14ac:dyDescent="0.25">
      <c r="A134" s="35"/>
      <c r="C134" s="43"/>
      <c r="V134" s="44"/>
      <c r="W134" s="37"/>
    </row>
    <row r="135" spans="1:23" x14ac:dyDescent="0.25">
      <c r="A135" s="35"/>
      <c r="B135" s="116" t="s">
        <v>209</v>
      </c>
      <c r="W135" s="37"/>
    </row>
    <row r="136" spans="1:23" ht="5.25" customHeight="1" x14ac:dyDescent="0.25">
      <c r="A136" s="35"/>
      <c r="C136" s="43"/>
      <c r="V136" s="44"/>
      <c r="W136" s="37"/>
    </row>
    <row r="137" spans="1:23" x14ac:dyDescent="0.25">
      <c r="A137" s="35"/>
      <c r="B137" s="116" t="s">
        <v>212</v>
      </c>
      <c r="G137" s="117">
        <f>+V88</f>
        <v>0</v>
      </c>
      <c r="H137" s="160"/>
      <c r="I137" s="160"/>
      <c r="J137" s="160"/>
      <c r="K137" s="161"/>
      <c r="L137" s="34" t="s">
        <v>213</v>
      </c>
      <c r="W137" s="37"/>
    </row>
    <row r="138" spans="1:23" ht="5.25" customHeight="1" x14ac:dyDescent="0.25">
      <c r="A138" s="35"/>
      <c r="C138" s="43"/>
      <c r="V138" s="44"/>
      <c r="W138" s="37"/>
    </row>
    <row r="139" spans="1:23" x14ac:dyDescent="0.25">
      <c r="A139" s="35"/>
      <c r="B139" s="116"/>
      <c r="W139" s="37"/>
    </row>
    <row r="140" spans="1:23" x14ac:dyDescent="0.25">
      <c r="A140" s="35"/>
      <c r="B140" s="116" t="s">
        <v>216</v>
      </c>
      <c r="D140" s="148"/>
      <c r="E140" s="124"/>
      <c r="F140" s="124"/>
      <c r="G140" s="125"/>
      <c r="W140" s="37"/>
    </row>
    <row r="141" spans="1:23" x14ac:dyDescent="0.25">
      <c r="A141" s="35"/>
      <c r="B141" s="116"/>
      <c r="R141" s="126"/>
      <c r="S141" s="126"/>
      <c r="T141" s="126"/>
      <c r="U141" s="126"/>
      <c r="V141" s="126"/>
      <c r="W141" s="37"/>
    </row>
    <row r="142" spans="1:23" x14ac:dyDescent="0.25">
      <c r="A142" s="35"/>
      <c r="B142" s="116"/>
      <c r="R142" s="127" t="s">
        <v>217</v>
      </c>
      <c r="S142" s="127"/>
      <c r="T142" s="127"/>
      <c r="U142" s="127"/>
      <c r="V142" s="127"/>
      <c r="W142" s="37"/>
    </row>
    <row r="143" spans="1:23" x14ac:dyDescent="0.25">
      <c r="A143" s="35"/>
      <c r="B143" s="116"/>
      <c r="W143" s="37"/>
    </row>
    <row r="144" spans="1:23" ht="5.25" customHeight="1" x14ac:dyDescent="0.25">
      <c r="A144" s="35"/>
      <c r="B144" s="63"/>
      <c r="C144" s="64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5"/>
      <c r="W144" s="37"/>
    </row>
    <row r="145" spans="1:23" x14ac:dyDescent="0.25">
      <c r="A145" s="35"/>
      <c r="B145" s="116"/>
      <c r="W145" s="37"/>
    </row>
    <row r="146" spans="1:23" x14ac:dyDescent="0.25">
      <c r="A146" s="35"/>
      <c r="B146" s="46" t="s">
        <v>218</v>
      </c>
      <c r="C146" s="46"/>
      <c r="D146" s="128" t="s">
        <v>219</v>
      </c>
      <c r="W146" s="37"/>
    </row>
    <row r="147" spans="1:23" x14ac:dyDescent="0.25">
      <c r="A147" s="35"/>
      <c r="D147" s="128" t="s">
        <v>220</v>
      </c>
      <c r="W147" s="37"/>
    </row>
    <row r="148" spans="1:23" x14ac:dyDescent="0.25">
      <c r="A148" s="35"/>
      <c r="D148" s="128" t="s">
        <v>221</v>
      </c>
      <c r="W148" s="37"/>
    </row>
    <row r="149" spans="1:23" x14ac:dyDescent="0.25">
      <c r="A149" s="35"/>
      <c r="D149" s="128" t="s">
        <v>222</v>
      </c>
      <c r="W149" s="37"/>
    </row>
    <row r="150" spans="1:23" x14ac:dyDescent="0.25">
      <c r="A150" s="35"/>
      <c r="D150" s="128" t="s">
        <v>223</v>
      </c>
      <c r="W150" s="37"/>
    </row>
    <row r="151" spans="1:23" x14ac:dyDescent="0.25">
      <c r="A151" s="35"/>
      <c r="D151" s="128"/>
      <c r="W151" s="37"/>
    </row>
    <row r="152" spans="1:23" x14ac:dyDescent="0.25">
      <c r="A152" s="35"/>
      <c r="B152" s="129" t="s">
        <v>50</v>
      </c>
      <c r="T152" s="50"/>
      <c r="U152" s="50"/>
      <c r="V152" s="50"/>
      <c r="W152" s="37"/>
    </row>
    <row r="153" spans="1:23" x14ac:dyDescent="0.25">
      <c r="A153" s="35"/>
      <c r="B153" s="130" t="s">
        <v>48</v>
      </c>
      <c r="G153" s="108">
        <f>+G93</f>
        <v>0</v>
      </c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10"/>
      <c r="W153" s="37"/>
    </row>
    <row r="154" spans="1:23" ht="6" customHeight="1" x14ac:dyDescent="0.25">
      <c r="A154" s="35"/>
      <c r="B154" s="13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V154" s="50"/>
      <c r="W154" s="37"/>
    </row>
    <row r="155" spans="1:23" x14ac:dyDescent="0.25">
      <c r="A155" s="35"/>
      <c r="B155" s="130" t="s">
        <v>47</v>
      </c>
      <c r="G155" s="108">
        <f>+I27</f>
        <v>0</v>
      </c>
      <c r="H155" s="109"/>
      <c r="I155" s="109"/>
      <c r="J155" s="109"/>
      <c r="K155" s="109"/>
      <c r="L155" s="109"/>
      <c r="M155" s="109"/>
      <c r="N155" s="110"/>
      <c r="O155" s="50"/>
      <c r="P155" s="50"/>
      <c r="Q155" s="50"/>
      <c r="R155" s="50"/>
      <c r="S155" s="50"/>
      <c r="V155" s="50"/>
      <c r="W155" s="37"/>
    </row>
    <row r="156" spans="1:23" ht="6" customHeight="1" x14ac:dyDescent="0.25">
      <c r="A156" s="35"/>
      <c r="B156" s="13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V156" s="50"/>
      <c r="W156" s="37"/>
    </row>
    <row r="157" spans="1:23" x14ac:dyDescent="0.25">
      <c r="A157" s="35"/>
      <c r="B157" s="130" t="s">
        <v>51</v>
      </c>
      <c r="G157" s="111">
        <f>I29</f>
        <v>0</v>
      </c>
      <c r="H157" s="109"/>
      <c r="I157" s="109"/>
      <c r="J157" s="109"/>
      <c r="K157" s="109"/>
      <c r="L157" s="109"/>
      <c r="M157" s="109"/>
      <c r="N157" s="110"/>
      <c r="O157" s="50"/>
      <c r="P157" s="50"/>
      <c r="Q157" s="50"/>
      <c r="R157" s="50"/>
      <c r="S157" s="50"/>
      <c r="V157" s="50"/>
      <c r="W157" s="37"/>
    </row>
    <row r="158" spans="1:23" ht="6" customHeight="1" x14ac:dyDescent="0.25">
      <c r="A158" s="35"/>
      <c r="B158" s="13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V158" s="50"/>
      <c r="W158" s="37"/>
    </row>
    <row r="159" spans="1:23" x14ac:dyDescent="0.25">
      <c r="A159" s="35"/>
      <c r="B159" s="130" t="s">
        <v>52</v>
      </c>
      <c r="G159" s="108">
        <f>+I31</f>
        <v>0</v>
      </c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10"/>
      <c r="V159" s="50"/>
      <c r="W159" s="37"/>
    </row>
    <row r="160" spans="1:23" x14ac:dyDescent="0.25">
      <c r="A160" s="35"/>
      <c r="B160" s="130"/>
      <c r="G160" s="59" t="s">
        <v>53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54</v>
      </c>
      <c r="G162" s="149">
        <f>+I34</f>
        <v>0</v>
      </c>
      <c r="H162" s="132"/>
      <c r="I162" s="132"/>
      <c r="J162" s="133"/>
      <c r="K162" s="50"/>
      <c r="L162" s="131">
        <f>+N34</f>
        <v>0</v>
      </c>
      <c r="M162" s="132"/>
      <c r="N162" s="132"/>
      <c r="O162" s="133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55</v>
      </c>
      <c r="G164" s="108">
        <f>I36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ht="6" customHeight="1" x14ac:dyDescent="0.25">
      <c r="A165" s="35"/>
      <c r="B165" s="13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x14ac:dyDescent="0.25">
      <c r="A166" s="35"/>
      <c r="B166" s="130" t="s">
        <v>56</v>
      </c>
      <c r="G166" s="108">
        <f>+I38</f>
        <v>0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10"/>
      <c r="V166" s="50"/>
      <c r="W166" s="37"/>
    </row>
    <row r="167" spans="1:23" ht="12.75" customHeight="1" x14ac:dyDescent="0.25">
      <c r="A167" s="134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35"/>
    </row>
    <row r="168" spans="1:23" x14ac:dyDescent="0.25">
      <c r="A168" s="31"/>
      <c r="B168" s="136"/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33"/>
    </row>
    <row r="169" spans="1:23" x14ac:dyDescent="0.25">
      <c r="A169" s="35"/>
      <c r="B169" s="46" t="str">
        <f>+E109</f>
        <v>RG NR</v>
      </c>
      <c r="E169" s="111">
        <f>+G109</f>
        <v>0</v>
      </c>
      <c r="F169" s="109"/>
      <c r="G169" s="109"/>
      <c r="H169" s="109"/>
      <c r="I169" s="110"/>
      <c r="W169" s="37"/>
    </row>
    <row r="170" spans="1:23" ht="5.25" customHeight="1" x14ac:dyDescent="0.25">
      <c r="A170" s="35"/>
      <c r="C170" s="43"/>
      <c r="V170" s="44"/>
      <c r="W170" s="37"/>
    </row>
    <row r="171" spans="1:23" x14ac:dyDescent="0.25">
      <c r="A171" s="35"/>
      <c r="B171" s="46" t="str">
        <f>+M109</f>
        <v>RG GIP/GUP</v>
      </c>
      <c r="E171" s="111">
        <f>+P109</f>
        <v>0</v>
      </c>
      <c r="F171" s="109"/>
      <c r="G171" s="109"/>
      <c r="H171" s="109"/>
      <c r="I171" s="110"/>
      <c r="W171" s="37"/>
    </row>
    <row r="172" spans="1:23" x14ac:dyDescent="0.25">
      <c r="A172" s="35"/>
      <c r="W172" s="37"/>
    </row>
    <row r="173" spans="1:23" ht="6" customHeight="1" x14ac:dyDescent="0.25">
      <c r="A173" s="35"/>
      <c r="B173" s="13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37"/>
    </row>
    <row r="174" spans="1:23" ht="17.25" x14ac:dyDescent="0.3">
      <c r="A174" s="35"/>
      <c r="H174" s="137" t="s">
        <v>224</v>
      </c>
      <c r="J174" s="137"/>
      <c r="K174" s="137"/>
      <c r="L174" s="137"/>
      <c r="M174" s="137"/>
      <c r="N174" s="137"/>
      <c r="O174" s="137"/>
      <c r="P174" s="137"/>
      <c r="Q174" s="108">
        <f>K111</f>
        <v>0</v>
      </c>
      <c r="R174" s="109"/>
      <c r="S174" s="110"/>
      <c r="W174" s="37"/>
    </row>
    <row r="175" spans="1:23" x14ac:dyDescent="0.25">
      <c r="A175" s="35"/>
      <c r="W175" s="37"/>
    </row>
    <row r="176" spans="1:23" x14ac:dyDescent="0.25">
      <c r="A176" s="35"/>
      <c r="B176" s="76" t="s">
        <v>225</v>
      </c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37"/>
    </row>
    <row r="177" spans="1:23" x14ac:dyDescent="0.25">
      <c r="A177" s="35"/>
      <c r="W177" s="37"/>
    </row>
    <row r="178" spans="1:23" x14ac:dyDescent="0.25">
      <c r="A178" s="35"/>
      <c r="B178" s="34" t="s">
        <v>226</v>
      </c>
      <c r="E178" s="108">
        <f>R111</f>
        <v>0</v>
      </c>
      <c r="F178" s="109"/>
      <c r="G178" s="109"/>
      <c r="H178" s="109"/>
      <c r="I178" s="109"/>
      <c r="J178" s="109"/>
      <c r="K178" s="109"/>
      <c r="L178" s="109"/>
      <c r="M178" s="109"/>
      <c r="N178" s="110"/>
      <c r="W178" s="37"/>
    </row>
    <row r="179" spans="1:23" x14ac:dyDescent="0.25">
      <c r="A179" s="35"/>
      <c r="W179" s="37"/>
    </row>
    <row r="180" spans="1:23" x14ac:dyDescent="0.25">
      <c r="A180" s="35"/>
      <c r="B180" s="34" t="s">
        <v>234</v>
      </c>
      <c r="P180" s="108">
        <f>G93</f>
        <v>0</v>
      </c>
      <c r="Q180" s="109"/>
      <c r="R180" s="109"/>
      <c r="S180" s="109"/>
      <c r="T180" s="109"/>
      <c r="U180" s="109"/>
      <c r="V180" s="110"/>
      <c r="W180" s="37"/>
    </row>
    <row r="181" spans="1:23" ht="6" customHeight="1" x14ac:dyDescent="0.25">
      <c r="A181" s="35"/>
      <c r="B181" s="13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37"/>
    </row>
    <row r="182" spans="1:23" x14ac:dyDescent="0.25">
      <c r="A182" s="35"/>
      <c r="B182" s="34" t="s">
        <v>228</v>
      </c>
      <c r="W182" s="37"/>
    </row>
    <row r="183" spans="1:23" ht="6" customHeight="1" x14ac:dyDescent="0.25">
      <c r="A183" s="35"/>
      <c r="B183" s="13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37"/>
    </row>
    <row r="184" spans="1:23" x14ac:dyDescent="0.25">
      <c r="A184" s="35"/>
      <c r="B184" s="34">
        <v>1</v>
      </c>
      <c r="C184" s="111">
        <f>+G95</f>
        <v>0</v>
      </c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5"/>
      <c r="W184" s="37"/>
    </row>
    <row r="185" spans="1:23" ht="6" customHeight="1" x14ac:dyDescent="0.25">
      <c r="A185" s="35"/>
      <c r="B185" s="13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37"/>
    </row>
    <row r="186" spans="1:23" x14ac:dyDescent="0.25">
      <c r="A186" s="35"/>
      <c r="B186" s="34">
        <v>2</v>
      </c>
      <c r="C186" s="111">
        <f>+G97</f>
        <v>0</v>
      </c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5"/>
      <c r="W186" s="37"/>
    </row>
    <row r="187" spans="1:23" ht="6" customHeight="1" x14ac:dyDescent="0.25">
      <c r="A187" s="35"/>
      <c r="B187" s="13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37"/>
    </row>
    <row r="188" spans="1:23" x14ac:dyDescent="0.25">
      <c r="A188" s="35"/>
      <c r="B188" s="34">
        <v>3</v>
      </c>
      <c r="C188" s="111">
        <f>+G99</f>
        <v>0</v>
      </c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5"/>
      <c r="W188" s="37"/>
    </row>
    <row r="189" spans="1:23" ht="6" customHeight="1" x14ac:dyDescent="0.25">
      <c r="A189" s="35"/>
      <c r="B189" s="13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37"/>
    </row>
    <row r="190" spans="1:23" x14ac:dyDescent="0.25">
      <c r="A190" s="35"/>
      <c r="B190" s="34">
        <v>4</v>
      </c>
      <c r="C190" s="111">
        <f>+G101</f>
        <v>0</v>
      </c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5"/>
      <c r="W190" s="37"/>
    </row>
    <row r="191" spans="1:23" ht="6" customHeight="1" x14ac:dyDescent="0.25">
      <c r="A191" s="35"/>
      <c r="B191" s="13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37"/>
    </row>
    <row r="192" spans="1:23" x14ac:dyDescent="0.25">
      <c r="A192" s="35"/>
      <c r="B192" s="34">
        <v>5</v>
      </c>
      <c r="C192" s="111">
        <f>+G103</f>
        <v>0</v>
      </c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5"/>
      <c r="W192" s="37"/>
    </row>
    <row r="193" spans="1:23" ht="6" customHeight="1" x14ac:dyDescent="0.25">
      <c r="A193" s="35"/>
      <c r="B193" s="13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37"/>
    </row>
    <row r="194" spans="1:23" x14ac:dyDescent="0.25">
      <c r="A194" s="35"/>
      <c r="B194" s="34">
        <v>6</v>
      </c>
      <c r="C194" s="111">
        <f>+G105</f>
        <v>0</v>
      </c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5"/>
      <c r="W194" s="37"/>
    </row>
    <row r="195" spans="1:23" ht="6" customHeight="1" x14ac:dyDescent="0.25">
      <c r="A195" s="35"/>
      <c r="B195" s="13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37"/>
    </row>
    <row r="196" spans="1:23" x14ac:dyDescent="0.25">
      <c r="A196" s="35"/>
      <c r="B196" s="34" t="s">
        <v>229</v>
      </c>
      <c r="W196" s="37"/>
    </row>
    <row r="197" spans="1:23" ht="6" customHeight="1" x14ac:dyDescent="0.25">
      <c r="A197" s="35"/>
      <c r="B197" s="13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37"/>
    </row>
    <row r="198" spans="1:23" x14ac:dyDescent="0.25">
      <c r="A198" s="35"/>
      <c r="B198" s="116" t="s">
        <v>230</v>
      </c>
      <c r="W198" s="37"/>
    </row>
    <row r="199" spans="1:23" x14ac:dyDescent="0.25">
      <c r="A199" s="35"/>
      <c r="B199" s="116" t="s">
        <v>231</v>
      </c>
      <c r="W199" s="37"/>
    </row>
    <row r="200" spans="1:23" ht="15.6" customHeight="1" x14ac:dyDescent="0.25">
      <c r="A200" s="35"/>
      <c r="B200" s="86" t="s">
        <v>232</v>
      </c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W200" s="37"/>
    </row>
    <row r="201" spans="1:23" x14ac:dyDescent="0.25">
      <c r="A201" s="35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W201" s="37"/>
    </row>
    <row r="202" spans="1:23" x14ac:dyDescent="0.25">
      <c r="A202" s="35"/>
      <c r="B202" s="138"/>
      <c r="W202" s="37"/>
    </row>
    <row r="203" spans="1:23" x14ac:dyDescent="0.25">
      <c r="A203" s="35"/>
      <c r="B203" s="38" t="s">
        <v>240</v>
      </c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</row>
    <row r="204" spans="1:23" x14ac:dyDescent="0.25">
      <c r="A204" s="35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37"/>
    </row>
    <row r="205" spans="1:23" x14ac:dyDescent="0.25">
      <c r="A205" s="35"/>
      <c r="B205" s="138" t="s">
        <v>233</v>
      </c>
      <c r="C205" s="138"/>
      <c r="D205" s="108">
        <f>G93</f>
        <v>0</v>
      </c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10"/>
      <c r="Q205" s="138"/>
      <c r="R205" s="138"/>
      <c r="S205" s="138"/>
      <c r="T205" s="138"/>
      <c r="U205" s="138"/>
      <c r="V205" s="138"/>
      <c r="W205" s="37"/>
    </row>
    <row r="206" spans="1:23" ht="6" customHeight="1" x14ac:dyDescent="0.25">
      <c r="A206" s="35"/>
      <c r="B206" s="13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37"/>
    </row>
    <row r="207" spans="1:23" ht="22.5" customHeight="1" x14ac:dyDescent="0.25">
      <c r="A207" s="35"/>
      <c r="B207" s="34" t="s">
        <v>235</v>
      </c>
      <c r="E207" s="140"/>
      <c r="F207" s="140"/>
      <c r="G207" s="140"/>
      <c r="H207" s="140"/>
      <c r="I207" s="140"/>
      <c r="J207" s="140"/>
      <c r="K207" s="140"/>
      <c r="L207" s="34" t="s">
        <v>236</v>
      </c>
      <c r="W207" s="37"/>
    </row>
    <row r="208" spans="1:23" ht="6" customHeight="1" x14ac:dyDescent="0.25">
      <c r="A208" s="35"/>
      <c r="B208" s="13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37"/>
    </row>
    <row r="209" spans="1:23" ht="22.5" customHeight="1" x14ac:dyDescent="0.25">
      <c r="A209" s="35"/>
      <c r="B209" s="34" t="s">
        <v>237</v>
      </c>
      <c r="F209" s="140"/>
      <c r="G209" s="140"/>
      <c r="H209" s="140"/>
      <c r="I209" s="140"/>
      <c r="J209" s="140"/>
      <c r="K209" s="140"/>
      <c r="L209" s="140"/>
      <c r="M209" s="34" t="s">
        <v>238</v>
      </c>
      <c r="W209" s="37"/>
    </row>
    <row r="210" spans="1:23" ht="6" customHeight="1" x14ac:dyDescent="0.25">
      <c r="A210" s="35"/>
      <c r="B210" s="13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37"/>
    </row>
    <row r="211" spans="1:23" ht="22.5" customHeight="1" x14ac:dyDescent="0.25">
      <c r="A211" s="35"/>
      <c r="B211" s="34" t="s">
        <v>237</v>
      </c>
      <c r="F211" s="140"/>
      <c r="G211" s="140"/>
      <c r="H211" s="140"/>
      <c r="I211" s="140"/>
      <c r="J211" s="140"/>
      <c r="K211" s="140"/>
      <c r="L211" s="140"/>
      <c r="M211" s="34" t="s">
        <v>239</v>
      </c>
      <c r="W211" s="37"/>
    </row>
    <row r="212" spans="1:23" x14ac:dyDescent="0.25">
      <c r="A212" s="35"/>
      <c r="B212" s="138"/>
      <c r="W212" s="37"/>
    </row>
    <row r="213" spans="1:23" x14ac:dyDescent="0.25">
      <c r="A213" s="35"/>
      <c r="B213" s="38" t="s">
        <v>241</v>
      </c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7"/>
    </row>
    <row r="214" spans="1:23" x14ac:dyDescent="0.25">
      <c r="A214" s="35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37"/>
    </row>
    <row r="215" spans="1:23" x14ac:dyDescent="0.25">
      <c r="A215" s="35"/>
      <c r="B215" s="34" t="s">
        <v>242</v>
      </c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37"/>
    </row>
    <row r="216" spans="1:23" ht="6" customHeight="1" x14ac:dyDescent="0.25">
      <c r="A216" s="35"/>
      <c r="B216" s="13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37"/>
    </row>
    <row r="217" spans="1:23" x14ac:dyDescent="0.25">
      <c r="A217" s="35"/>
      <c r="B217" s="34" t="s">
        <v>227</v>
      </c>
      <c r="W217" s="37"/>
    </row>
    <row r="218" spans="1:23" ht="6" customHeight="1" x14ac:dyDescent="0.25">
      <c r="A218" s="35"/>
      <c r="B218" s="13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37"/>
    </row>
    <row r="219" spans="1:23" x14ac:dyDescent="0.25">
      <c r="A219" s="35"/>
      <c r="W219" s="37"/>
    </row>
    <row r="220" spans="1:23" x14ac:dyDescent="0.25">
      <c r="A220" s="35"/>
      <c r="B220" s="34" t="s">
        <v>246</v>
      </c>
      <c r="W220" s="37"/>
    </row>
    <row r="221" spans="1:23" x14ac:dyDescent="0.25">
      <c r="A221" s="35"/>
      <c r="W221" s="37"/>
    </row>
    <row r="222" spans="1:23" x14ac:dyDescent="0.25">
      <c r="A222" s="35"/>
      <c r="W222" s="37"/>
    </row>
    <row r="223" spans="1:23" x14ac:dyDescent="0.25">
      <c r="A223" s="35"/>
      <c r="W223" s="37"/>
    </row>
    <row r="224" spans="1:23" x14ac:dyDescent="0.25">
      <c r="A224" s="35"/>
      <c r="W224" s="37"/>
    </row>
    <row r="225" spans="1:23" x14ac:dyDescent="0.25">
      <c r="A225" s="35"/>
      <c r="B225" s="141" t="s">
        <v>245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Q225" s="141" t="s">
        <v>243</v>
      </c>
      <c r="R225" s="141"/>
      <c r="S225" s="141"/>
      <c r="T225" s="141"/>
      <c r="U225" s="141"/>
      <c r="V225" s="141"/>
      <c r="W225" s="37"/>
    </row>
    <row r="226" spans="1:23" x14ac:dyDescent="0.25">
      <c r="A226" s="35"/>
      <c r="B226" s="142"/>
      <c r="C226" s="142"/>
      <c r="D226" s="142"/>
      <c r="E226" s="142"/>
      <c r="F226" s="142"/>
      <c r="G226" s="142"/>
      <c r="H226" s="142"/>
      <c r="I226" s="142"/>
      <c r="W226" s="37"/>
    </row>
    <row r="227" spans="1:23" x14ac:dyDescent="0.25">
      <c r="A227" s="35"/>
      <c r="B227" s="142"/>
      <c r="C227" s="142"/>
      <c r="D227" s="142"/>
      <c r="E227" s="142"/>
      <c r="F227" s="142"/>
      <c r="G227" s="142"/>
      <c r="H227" s="142"/>
      <c r="I227" s="142"/>
      <c r="W227" s="37"/>
    </row>
    <row r="228" spans="1:23" x14ac:dyDescent="0.25">
      <c r="A228" s="35"/>
      <c r="B228" s="142" t="s">
        <v>248</v>
      </c>
      <c r="C228" s="142"/>
      <c r="D228" s="142"/>
      <c r="E228" s="142"/>
      <c r="F228" s="142"/>
      <c r="G228" s="142"/>
      <c r="H228" s="142"/>
      <c r="I228" s="142"/>
      <c r="W228" s="37"/>
    </row>
    <row r="229" spans="1:23" x14ac:dyDescent="0.25">
      <c r="A229" s="35"/>
      <c r="B229" s="142"/>
      <c r="C229" s="142"/>
      <c r="D229" s="142"/>
      <c r="E229" s="142"/>
      <c r="F229" s="142"/>
      <c r="G229" s="142"/>
      <c r="H229" s="142"/>
      <c r="I229" s="142"/>
      <c r="W229" s="37"/>
    </row>
    <row r="230" spans="1:23" x14ac:dyDescent="0.25">
      <c r="A230" s="35"/>
      <c r="B230" s="142"/>
      <c r="C230" s="142"/>
      <c r="D230" s="142"/>
      <c r="E230" s="142"/>
      <c r="F230" s="142"/>
      <c r="G230" s="142"/>
      <c r="H230" s="142"/>
      <c r="I230" s="142"/>
      <c r="W230" s="37"/>
    </row>
    <row r="231" spans="1:23" x14ac:dyDescent="0.25">
      <c r="A231" s="35"/>
      <c r="B231" s="142" t="s">
        <v>247</v>
      </c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/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3" t="s">
        <v>244</v>
      </c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W235" s="37"/>
    </row>
    <row r="236" spans="1:23" x14ac:dyDescent="0.25">
      <c r="A236" s="35"/>
      <c r="W236" s="37"/>
    </row>
    <row r="237" spans="1:23" x14ac:dyDescent="0.25">
      <c r="A237" s="35"/>
      <c r="W237" s="37"/>
    </row>
    <row r="238" spans="1:23" x14ac:dyDescent="0.25">
      <c r="A238" s="35"/>
      <c r="W238" s="37"/>
    </row>
    <row r="239" spans="1:23" x14ac:dyDescent="0.25">
      <c r="A239" s="134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35"/>
    </row>
  </sheetData>
  <sheetProtection algorithmName="SHA-512" hashValue="CtCpv/Czy1zSemvYvA6HVSPhqpkrFfO0oQjFBmRPUiu53qECtpakkCAcocnP6cafuZegbU36Y14QXIvx01gbNg==" saltValue="H5X5lV9kaFT3bDZu10ZDWA==" spinCount="100000" sheet="1" objects="1" scenarios="1"/>
  <mergeCells count="89">
    <mergeCell ref="F209:L209"/>
    <mergeCell ref="F211:L211"/>
    <mergeCell ref="B213:V213"/>
    <mergeCell ref="B225:K225"/>
    <mergeCell ref="Q225:V225"/>
    <mergeCell ref="Q174:S174"/>
    <mergeCell ref="B176:V176"/>
    <mergeCell ref="E178:N178"/>
    <mergeCell ref="P180:V180"/>
    <mergeCell ref="G109:K109"/>
    <mergeCell ref="P109:T109"/>
    <mergeCell ref="K111:M111"/>
    <mergeCell ref="R111:V111"/>
    <mergeCell ref="R117:U117"/>
    <mergeCell ref="D119:G119"/>
    <mergeCell ref="B123:V123"/>
    <mergeCell ref="B127:V127"/>
    <mergeCell ref="G133:K133"/>
    <mergeCell ref="G137:K137"/>
    <mergeCell ref="D140:G140"/>
    <mergeCell ref="G164:S164"/>
    <mergeCell ref="B200:U201"/>
    <mergeCell ref="B203:V203"/>
    <mergeCell ref="D205:P205"/>
    <mergeCell ref="E207:K207"/>
    <mergeCell ref="C184:P184"/>
    <mergeCell ref="C186:P186"/>
    <mergeCell ref="C188:P188"/>
    <mergeCell ref="C190:P190"/>
    <mergeCell ref="C192:P192"/>
    <mergeCell ref="C194:P194"/>
    <mergeCell ref="B168:V168"/>
    <mergeCell ref="E169:I169"/>
    <mergeCell ref="G166:S166"/>
    <mergeCell ref="E171:I171"/>
    <mergeCell ref="G155:N155"/>
    <mergeCell ref="G159:S159"/>
    <mergeCell ref="G157:N157"/>
    <mergeCell ref="G162:J162"/>
    <mergeCell ref="L162:O162"/>
    <mergeCell ref="R142:V142"/>
    <mergeCell ref="G153:S153"/>
    <mergeCell ref="B121:V121"/>
    <mergeCell ref="G131:K131"/>
    <mergeCell ref="R115:U115"/>
    <mergeCell ref="G99:T99"/>
    <mergeCell ref="G101:T101"/>
    <mergeCell ref="G103:T103"/>
    <mergeCell ref="G105:T105"/>
    <mergeCell ref="B90:V90"/>
    <mergeCell ref="B91:V91"/>
    <mergeCell ref="G93:T93"/>
    <mergeCell ref="G95:T95"/>
    <mergeCell ref="G97:T97"/>
    <mergeCell ref="C80:U80"/>
    <mergeCell ref="B82:V82"/>
    <mergeCell ref="C84:U84"/>
    <mergeCell ref="C88:U88"/>
    <mergeCell ref="C74:Q74"/>
    <mergeCell ref="C77:Q77"/>
    <mergeCell ref="C67:Q69"/>
    <mergeCell ref="C42:U42"/>
    <mergeCell ref="C43:U43"/>
    <mergeCell ref="C45:U45"/>
    <mergeCell ref="C47:U47"/>
    <mergeCell ref="C49:U49"/>
    <mergeCell ref="C73:T73"/>
    <mergeCell ref="I38:V38"/>
    <mergeCell ref="I17:V17"/>
    <mergeCell ref="I19:V19"/>
    <mergeCell ref="I21:V21"/>
    <mergeCell ref="I25:V25"/>
    <mergeCell ref="I27:P27"/>
    <mergeCell ref="I29:P29"/>
    <mergeCell ref="I31:V31"/>
    <mergeCell ref="I34:L34"/>
    <mergeCell ref="N34:Q34"/>
    <mergeCell ref="I36:V36"/>
    <mergeCell ref="C53:U53"/>
    <mergeCell ref="C51:U51"/>
    <mergeCell ref="B56:V56"/>
    <mergeCell ref="C65:Q66"/>
    <mergeCell ref="I15:V15"/>
    <mergeCell ref="E6:I6"/>
    <mergeCell ref="E8:I8"/>
    <mergeCell ref="B1:V1"/>
    <mergeCell ref="B2:V2"/>
    <mergeCell ref="I11:V11"/>
    <mergeCell ref="I13:V13"/>
  </mergeCells>
  <dataValidations count="7">
    <dataValidation type="whole" allowBlank="1" showInputMessage="1" showErrorMessage="1" error="attenzione: inserito un numero diverso da 0 o 1" prompt="Inserire 1 in presenza di parte civile" sqref="T60" xr:uid="{00000000-0002-0000-0700-000000000000}">
      <formula1>0</formula1>
      <formula2>1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66" xr:uid="{00000000-0002-0000-0700-000001000000}">
      <formula1>0</formula1>
      <formula2>IF(OR(T69=1),0,1)</formula2>
    </dataValidation>
    <dataValidation type="whole" allowBlank="1" showInputMessage="1" showErrorMessage="1" error="ATTENZIONE: già scelta l’opzione B.1 o inserito un valore diverso da 0 o 1" prompt="Si può inserire 1 solo se non è stato già inserito per l’opzione B.1" sqref="T69:T70" xr:uid="{00000000-0002-0000-0700-000002000000}">
      <formula1>0</formula1>
      <formula2>IF(OR(T66=1),0,1)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77" xr:uid="{00000000-0002-0000-0700-000003000000}">
      <formula1>0</formula1>
      <formula2>IF(OR(R74=1),0,1)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4" xr:uid="{00000000-0002-0000-0700-000004000000}">
      <formula1>0</formula1>
      <formula2>IF(OR(R77=1),0,1)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77" xr:uid="{00000000-0002-0000-0700-000005000000}">
      <formula1>10</formula1>
      <formula2>IF(R77=1,19,10)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4" xr:uid="{00000000-0002-0000-0700-000006000000}">
      <formula1>0</formula1>
      <formula2>IF(R74=1,9,0)</formula2>
    </dataValidation>
  </dataValidations>
  <hyperlinks>
    <hyperlink ref="V5" location="'ELENCO TABELLE'!A1" display="Torna all'Elenco Tabelle" xr:uid="{00000000-0004-0000-07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8" orientation="portrait" r:id="rId1"/>
  <rowBreaks count="2" manualBreakCount="2">
    <brk id="89" max="16383" man="1"/>
    <brk id="167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5604" r:id="rId4">
          <objectPr defaultSize="0" autoPict="0" r:id="rId5">
            <anchor moveWithCells="1" sizeWithCells="1">
              <from>
                <xdr:col>12</xdr:col>
                <xdr:colOff>57150</xdr:colOff>
                <xdr:row>167</xdr:row>
                <xdr:rowOff>152400</xdr:rowOff>
              </from>
              <to>
                <xdr:col>14</xdr:col>
                <xdr:colOff>85725</xdr:colOff>
                <xdr:row>171</xdr:row>
                <xdr:rowOff>161925</xdr:rowOff>
              </to>
            </anchor>
          </objectPr>
        </oleObject>
      </mc:Choice>
      <mc:Fallback>
        <oleObject progId="Word.Picture.8" shapeId="2560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244"/>
  <sheetViews>
    <sheetView view="pageBreakPreview" zoomScaleNormal="100" zoomScaleSheetLayoutView="100" workbookViewId="0">
      <selection activeCell="B1" sqref="B1:V1"/>
    </sheetView>
  </sheetViews>
  <sheetFormatPr defaultColWidth="9.140625" defaultRowHeight="15.75" x14ac:dyDescent="0.25"/>
  <cols>
    <col min="1" max="1" width="2.42578125" style="34" customWidth="1"/>
    <col min="2" max="2" width="7.42578125" style="34" bestFit="1" customWidth="1"/>
    <col min="3" max="20" width="4.7109375" style="34" customWidth="1"/>
    <col min="21" max="21" width="4.5703125" style="34" customWidth="1"/>
    <col min="22" max="22" width="23.85546875" style="34" customWidth="1"/>
    <col min="23" max="23" width="2.42578125" style="34" customWidth="1"/>
    <col min="24" max="24" width="4.5703125" style="34" customWidth="1"/>
    <col min="25" max="25" width="19.28515625" style="34" customWidth="1"/>
    <col min="26" max="31" width="4.5703125" style="34" customWidth="1"/>
    <col min="32" max="16384" width="9.140625" style="34"/>
  </cols>
  <sheetData>
    <row r="1" spans="1:23" ht="18.75" x14ac:dyDescent="0.3">
      <c r="A1" s="31"/>
      <c r="B1" s="32" t="s">
        <v>95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3"/>
    </row>
    <row r="2" spans="1:23" x14ac:dyDescent="0.25">
      <c r="A2" s="35"/>
      <c r="B2" s="36" t="s">
        <v>97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5">
      <c r="A3" s="35"/>
      <c r="B3" s="173" t="s">
        <v>261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37"/>
    </row>
    <row r="4" spans="1:23" ht="5.25" customHeight="1" x14ac:dyDescent="0.25">
      <c r="A4" s="35"/>
      <c r="C4" s="43"/>
      <c r="V4" s="44"/>
      <c r="W4" s="37"/>
    </row>
    <row r="5" spans="1:23" ht="5.25" customHeight="1" x14ac:dyDescent="0.25">
      <c r="A5" s="35"/>
      <c r="C5" s="43"/>
      <c r="V5" s="44"/>
      <c r="W5" s="37"/>
    </row>
    <row r="6" spans="1:23" x14ac:dyDescent="0.25">
      <c r="A6" s="35"/>
      <c r="V6" s="45" t="s">
        <v>45</v>
      </c>
      <c r="W6" s="37"/>
    </row>
    <row r="7" spans="1:23" x14ac:dyDescent="0.25">
      <c r="A7" s="35"/>
      <c r="B7" s="46" t="s">
        <v>148</v>
      </c>
      <c r="E7" s="47"/>
      <c r="F7" s="48"/>
      <c r="G7" s="48"/>
      <c r="H7" s="48"/>
      <c r="I7" s="49"/>
      <c r="N7" s="50"/>
      <c r="O7" s="50"/>
      <c r="P7" s="50"/>
      <c r="Q7" s="50"/>
      <c r="R7" s="50"/>
      <c r="S7" s="50"/>
      <c r="T7" s="50"/>
      <c r="U7" s="50"/>
      <c r="V7" s="50"/>
      <c r="W7" s="37"/>
    </row>
    <row r="8" spans="1:23" ht="6" customHeight="1" x14ac:dyDescent="0.25">
      <c r="A8" s="35"/>
      <c r="B8" s="46"/>
      <c r="N8" s="50"/>
      <c r="O8" s="50"/>
      <c r="P8" s="50"/>
      <c r="Q8" s="50"/>
      <c r="R8" s="50"/>
      <c r="S8" s="50"/>
      <c r="T8" s="50"/>
      <c r="U8" s="50"/>
      <c r="V8" s="50"/>
      <c r="W8" s="37"/>
    </row>
    <row r="9" spans="1:23" x14ac:dyDescent="0.25">
      <c r="A9" s="35"/>
      <c r="B9" s="46" t="s">
        <v>149</v>
      </c>
      <c r="E9" s="47"/>
      <c r="F9" s="48"/>
      <c r="G9" s="48"/>
      <c r="H9" s="48"/>
      <c r="I9" s="49"/>
      <c r="N9" s="50"/>
      <c r="O9" s="50"/>
      <c r="P9" s="50"/>
      <c r="Q9" s="50"/>
      <c r="R9" s="50"/>
      <c r="S9" s="50"/>
      <c r="T9" s="50"/>
      <c r="U9" s="50"/>
      <c r="V9" s="50"/>
      <c r="W9" s="37"/>
    </row>
    <row r="10" spans="1:23" x14ac:dyDescent="0.25">
      <c r="A10" s="35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37"/>
    </row>
    <row r="11" spans="1:23" x14ac:dyDescent="0.25">
      <c r="A11" s="35"/>
      <c r="B11" s="51" t="s">
        <v>49</v>
      </c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37"/>
    </row>
    <row r="12" spans="1:23" x14ac:dyDescent="0.25">
      <c r="A12" s="35"/>
      <c r="B12" s="46" t="s">
        <v>48</v>
      </c>
      <c r="H12" s="34">
        <v>1</v>
      </c>
      <c r="I12" s="52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4"/>
      <c r="W12" s="37"/>
    </row>
    <row r="13" spans="1:23" ht="6" customHeight="1" x14ac:dyDescent="0.25">
      <c r="A13" s="35"/>
      <c r="W13" s="37"/>
    </row>
    <row r="14" spans="1:23" x14ac:dyDescent="0.25">
      <c r="A14" s="35"/>
      <c r="B14" s="46"/>
      <c r="H14" s="34">
        <v>2</v>
      </c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4"/>
      <c r="W14" s="37"/>
    </row>
    <row r="15" spans="1:23" ht="6" customHeight="1" x14ac:dyDescent="0.25">
      <c r="A15" s="35"/>
      <c r="W15" s="37"/>
    </row>
    <row r="16" spans="1:23" x14ac:dyDescent="0.25">
      <c r="A16" s="35"/>
      <c r="B16" s="46"/>
      <c r="H16" s="34">
        <v>3</v>
      </c>
      <c r="I16" s="52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4"/>
      <c r="W16" s="37"/>
    </row>
    <row r="17" spans="1:23" ht="6" customHeight="1" x14ac:dyDescent="0.25">
      <c r="A17" s="35"/>
      <c r="W17" s="37"/>
    </row>
    <row r="18" spans="1:23" x14ac:dyDescent="0.25">
      <c r="A18" s="35"/>
      <c r="B18" s="46"/>
      <c r="H18" s="34">
        <v>4</v>
      </c>
      <c r="I18" s="5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4"/>
      <c r="W18" s="37"/>
    </row>
    <row r="19" spans="1:23" ht="6" customHeight="1" x14ac:dyDescent="0.25">
      <c r="A19" s="35"/>
      <c r="W19" s="37"/>
    </row>
    <row r="20" spans="1:23" x14ac:dyDescent="0.25">
      <c r="A20" s="35"/>
      <c r="B20" s="46"/>
      <c r="H20" s="34">
        <v>5</v>
      </c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4"/>
      <c r="W20" s="37"/>
    </row>
    <row r="21" spans="1:23" ht="6" customHeight="1" x14ac:dyDescent="0.25">
      <c r="A21" s="35"/>
      <c r="W21" s="37"/>
    </row>
    <row r="22" spans="1:23" x14ac:dyDescent="0.25">
      <c r="A22" s="35"/>
      <c r="B22" s="46"/>
      <c r="H22" s="34">
        <v>6</v>
      </c>
      <c r="I22" s="5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4"/>
      <c r="W22" s="37"/>
    </row>
    <row r="23" spans="1:23" ht="6" customHeight="1" x14ac:dyDescent="0.25">
      <c r="A23" s="35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37"/>
    </row>
    <row r="24" spans="1:23" ht="6" customHeight="1" x14ac:dyDescent="0.25">
      <c r="A24" s="35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37"/>
    </row>
    <row r="25" spans="1:23" x14ac:dyDescent="0.25">
      <c r="A25" s="35"/>
      <c r="B25" s="51" t="s">
        <v>50</v>
      </c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37"/>
    </row>
    <row r="26" spans="1:23" x14ac:dyDescent="0.25">
      <c r="A26" s="35"/>
      <c r="B26" s="46" t="s">
        <v>48</v>
      </c>
      <c r="I26" s="52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4"/>
      <c r="W26" s="37"/>
    </row>
    <row r="27" spans="1:23" ht="6" customHeight="1" x14ac:dyDescent="0.25">
      <c r="A27" s="35"/>
      <c r="B27" s="46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37"/>
    </row>
    <row r="28" spans="1:23" x14ac:dyDescent="0.25">
      <c r="A28" s="35"/>
      <c r="B28" s="46" t="s">
        <v>47</v>
      </c>
      <c r="I28" s="52"/>
      <c r="J28" s="53"/>
      <c r="K28" s="53"/>
      <c r="L28" s="53"/>
      <c r="M28" s="53"/>
      <c r="N28" s="53"/>
      <c r="O28" s="53"/>
      <c r="P28" s="54"/>
      <c r="Q28" s="50"/>
      <c r="R28" s="50"/>
      <c r="S28" s="50"/>
      <c r="T28" s="50"/>
      <c r="U28" s="50"/>
      <c r="V28" s="50"/>
      <c r="W28" s="37"/>
    </row>
    <row r="29" spans="1:23" ht="6" customHeight="1" x14ac:dyDescent="0.25">
      <c r="A29" s="35"/>
      <c r="B29" s="46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37"/>
    </row>
    <row r="30" spans="1:23" x14ac:dyDescent="0.25">
      <c r="A30" s="35"/>
      <c r="B30" s="46" t="s">
        <v>51</v>
      </c>
      <c r="I30" s="55"/>
      <c r="J30" s="56"/>
      <c r="K30" s="56"/>
      <c r="L30" s="56"/>
      <c r="M30" s="56"/>
      <c r="N30" s="56"/>
      <c r="O30" s="56"/>
      <c r="P30" s="57"/>
      <c r="Q30" s="50"/>
      <c r="R30" s="50"/>
      <c r="S30" s="50"/>
      <c r="T30" s="50"/>
      <c r="U30" s="50"/>
      <c r="V30" s="50"/>
      <c r="W30" s="37"/>
    </row>
    <row r="31" spans="1:23" ht="6" customHeight="1" x14ac:dyDescent="0.25">
      <c r="A31" s="35"/>
      <c r="B31" s="46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37"/>
    </row>
    <row r="32" spans="1:23" x14ac:dyDescent="0.25">
      <c r="A32" s="35"/>
      <c r="B32" s="46" t="s">
        <v>52</v>
      </c>
      <c r="G32" s="58"/>
      <c r="I32" s="52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4"/>
      <c r="W32" s="37"/>
    </row>
    <row r="33" spans="1:23" x14ac:dyDescent="0.25">
      <c r="A33" s="35"/>
      <c r="B33" s="46"/>
      <c r="I33" s="59" t="s">
        <v>53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37"/>
    </row>
    <row r="34" spans="1:23" ht="6" customHeight="1" x14ac:dyDescent="0.25">
      <c r="A34" s="35"/>
      <c r="B34" s="46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37"/>
    </row>
    <row r="35" spans="1:23" x14ac:dyDescent="0.25">
      <c r="A35" s="35"/>
      <c r="B35" s="46" t="s">
        <v>54</v>
      </c>
      <c r="I35" s="55"/>
      <c r="J35" s="56"/>
      <c r="K35" s="56"/>
      <c r="L35" s="57"/>
      <c r="M35" s="50"/>
      <c r="N35" s="55"/>
      <c r="O35" s="56"/>
      <c r="P35" s="56"/>
      <c r="Q35" s="57"/>
      <c r="R35" s="50"/>
      <c r="S35" s="50"/>
      <c r="T35" s="50"/>
      <c r="U35" s="50"/>
      <c r="V35" s="50"/>
      <c r="W35" s="37"/>
    </row>
    <row r="36" spans="1:23" ht="6" customHeight="1" x14ac:dyDescent="0.25">
      <c r="A36" s="35"/>
      <c r="B36" s="46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37"/>
    </row>
    <row r="37" spans="1:23" x14ac:dyDescent="0.25">
      <c r="A37" s="35"/>
      <c r="B37" s="46" t="s">
        <v>55</v>
      </c>
      <c r="I37" s="60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2"/>
      <c r="W37" s="37"/>
    </row>
    <row r="38" spans="1:23" ht="6" customHeight="1" x14ac:dyDescent="0.25">
      <c r="A38" s="35"/>
      <c r="B38" s="46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37"/>
    </row>
    <row r="39" spans="1:23" x14ac:dyDescent="0.25">
      <c r="A39" s="35"/>
      <c r="B39" s="46" t="s">
        <v>56</v>
      </c>
      <c r="I39" s="60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2"/>
      <c r="W39" s="37"/>
    </row>
    <row r="40" spans="1:23" x14ac:dyDescent="0.25">
      <c r="A40" s="35"/>
      <c r="W40" s="37"/>
    </row>
    <row r="41" spans="1:23" ht="5.25" customHeight="1" x14ac:dyDescent="0.25">
      <c r="A41" s="35"/>
      <c r="B41" s="63"/>
      <c r="C41" s="64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5"/>
      <c r="W41" s="37"/>
    </row>
    <row r="42" spans="1:23" x14ac:dyDescent="0.25">
      <c r="A42" s="35"/>
      <c r="W42" s="37"/>
    </row>
    <row r="43" spans="1:23" ht="31.5" x14ac:dyDescent="0.25">
      <c r="A43" s="35"/>
      <c r="C43" s="66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8" t="s">
        <v>24</v>
      </c>
      <c r="W43" s="37"/>
    </row>
    <row r="44" spans="1:23" ht="16.5" customHeight="1" x14ac:dyDescent="0.25">
      <c r="A44" s="35"/>
      <c r="C44" s="69" t="s">
        <v>25</v>
      </c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1">
        <v>550</v>
      </c>
      <c r="W44" s="37"/>
    </row>
    <row r="45" spans="1:23" ht="5.25" customHeight="1" x14ac:dyDescent="0.25">
      <c r="A45" s="35"/>
      <c r="C45" s="72"/>
      <c r="V45" s="71"/>
      <c r="W45" s="37"/>
    </row>
    <row r="46" spans="1:23" ht="16.5" customHeight="1" x14ac:dyDescent="0.25">
      <c r="A46" s="35"/>
      <c r="C46" s="69" t="s">
        <v>57</v>
      </c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1">
        <v>400</v>
      </c>
      <c r="W46" s="37"/>
    </row>
    <row r="47" spans="1:23" ht="5.25" customHeight="1" x14ac:dyDescent="0.25">
      <c r="A47" s="35"/>
      <c r="C47" s="72"/>
      <c r="V47" s="71"/>
      <c r="W47" s="37"/>
    </row>
    <row r="48" spans="1:23" ht="16.5" customHeight="1" x14ac:dyDescent="0.25">
      <c r="A48" s="35"/>
      <c r="C48" s="69" t="s">
        <v>87</v>
      </c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1">
        <v>650</v>
      </c>
      <c r="W48" s="37"/>
    </row>
    <row r="49" spans="1:23" ht="5.25" customHeight="1" x14ac:dyDescent="0.25">
      <c r="A49" s="35"/>
      <c r="C49" s="72"/>
      <c r="V49" s="71"/>
      <c r="W49" s="37"/>
    </row>
    <row r="50" spans="1:23" ht="16.5" customHeight="1" x14ac:dyDescent="0.25">
      <c r="A50" s="35"/>
      <c r="C50" s="69" t="s">
        <v>58</v>
      </c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1">
        <v>1200</v>
      </c>
      <c r="W50" s="37"/>
    </row>
    <row r="51" spans="1:23" ht="5.25" customHeight="1" x14ac:dyDescent="0.25">
      <c r="A51" s="35"/>
      <c r="C51" s="72"/>
      <c r="V51" s="71"/>
      <c r="W51" s="37"/>
    </row>
    <row r="52" spans="1:23" ht="16.5" customHeight="1" x14ac:dyDescent="0.25">
      <c r="A52" s="35"/>
      <c r="C52" s="69" t="s">
        <v>27</v>
      </c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1">
        <f>+V44+V46+V48+V50</f>
        <v>2800</v>
      </c>
      <c r="W52" s="37"/>
    </row>
    <row r="53" spans="1:23" ht="5.25" customHeight="1" x14ac:dyDescent="0.25">
      <c r="A53" s="35"/>
      <c r="C53" s="72"/>
      <c r="V53" s="71"/>
      <c r="W53" s="37"/>
    </row>
    <row r="54" spans="1:23" ht="16.5" customHeight="1" x14ac:dyDescent="0.25">
      <c r="A54" s="35"/>
      <c r="C54" s="69" t="s">
        <v>26</v>
      </c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1">
        <f>+V52/3</f>
        <v>933.33333333333337</v>
      </c>
      <c r="W54" s="37"/>
    </row>
    <row r="55" spans="1:23" ht="5.25" customHeight="1" x14ac:dyDescent="0.25">
      <c r="A55" s="35"/>
      <c r="C55" s="72"/>
      <c r="V55" s="71"/>
      <c r="W55" s="37"/>
    </row>
    <row r="56" spans="1:23" ht="16.5" customHeight="1" x14ac:dyDescent="0.25">
      <c r="A56" s="35"/>
      <c r="C56" s="168" t="s">
        <v>0</v>
      </c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70">
        <f>+V52-V54</f>
        <v>1866.6666666666665</v>
      </c>
      <c r="W56" s="37"/>
    </row>
    <row r="57" spans="1:23" ht="5.25" customHeight="1" x14ac:dyDescent="0.25">
      <c r="A57" s="35"/>
      <c r="C57" s="72"/>
      <c r="V57" s="71"/>
      <c r="W57" s="37"/>
    </row>
    <row r="58" spans="1:23" ht="16.5" customHeight="1" x14ac:dyDescent="0.25">
      <c r="A58" s="35"/>
      <c r="C58" s="171" t="s">
        <v>92</v>
      </c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75">
        <v>1800</v>
      </c>
      <c r="W58" s="37"/>
    </row>
    <row r="59" spans="1:23" x14ac:dyDescent="0.25">
      <c r="A59" s="35"/>
      <c r="W59" s="37"/>
    </row>
    <row r="60" spans="1:23" x14ac:dyDescent="0.25">
      <c r="A60" s="35"/>
      <c r="W60" s="37"/>
    </row>
    <row r="61" spans="1:23" ht="16.5" customHeight="1" x14ac:dyDescent="0.25">
      <c r="A61" s="35"/>
      <c r="B61" s="76" t="s">
        <v>28</v>
      </c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37"/>
    </row>
    <row r="62" spans="1:23" ht="5.25" customHeight="1" x14ac:dyDescent="0.25">
      <c r="A62" s="35"/>
      <c r="C62" s="43"/>
      <c r="V62" s="44"/>
      <c r="W62" s="37"/>
    </row>
    <row r="63" spans="1:23" x14ac:dyDescent="0.25">
      <c r="A63" s="35"/>
      <c r="B63" s="77" t="s">
        <v>36</v>
      </c>
      <c r="W63" s="37"/>
    </row>
    <row r="64" spans="1:23" ht="5.25" customHeight="1" x14ac:dyDescent="0.25">
      <c r="A64" s="35"/>
      <c r="C64" s="43"/>
      <c r="V64" s="44"/>
      <c r="W64" s="37"/>
    </row>
    <row r="65" spans="1:25" ht="16.5" customHeight="1" x14ac:dyDescent="0.25">
      <c r="A65" s="35"/>
      <c r="B65" s="78" t="s">
        <v>32</v>
      </c>
      <c r="C65" s="43" t="s">
        <v>146</v>
      </c>
      <c r="T65" s="79"/>
      <c r="V65" s="80">
        <f>IF(T65=1,+V$58*20%,0)</f>
        <v>0</v>
      </c>
      <c r="W65" s="37"/>
      <c r="Y65" s="174"/>
    </row>
    <row r="66" spans="1:25" ht="13.5" customHeight="1" x14ac:dyDescent="0.25">
      <c r="A66" s="35"/>
      <c r="C66" s="81" t="s">
        <v>190</v>
      </c>
      <c r="V66" s="44"/>
      <c r="W66" s="37"/>
    </row>
    <row r="67" spans="1:25" ht="5.25" customHeight="1" x14ac:dyDescent="0.25">
      <c r="A67" s="35"/>
      <c r="B67" s="63"/>
      <c r="C67" s="64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5"/>
      <c r="W67" s="37"/>
    </row>
    <row r="68" spans="1:25" s="83" customFormat="1" ht="16.5" customHeight="1" x14ac:dyDescent="0.25">
      <c r="A68" s="82"/>
      <c r="B68" s="78" t="s">
        <v>33</v>
      </c>
      <c r="C68" s="43" t="s">
        <v>29</v>
      </c>
      <c r="W68" s="84"/>
    </row>
    <row r="69" spans="1:25" ht="13.5" customHeight="1" x14ac:dyDescent="0.25">
      <c r="A69" s="35"/>
      <c r="C69" s="81" t="s">
        <v>37</v>
      </c>
      <c r="V69" s="44"/>
      <c r="W69" s="37"/>
    </row>
    <row r="70" spans="1:25" s="83" customFormat="1" ht="16.5" customHeight="1" x14ac:dyDescent="0.25">
      <c r="A70" s="82"/>
      <c r="B70" s="85" t="s">
        <v>34</v>
      </c>
      <c r="C70" s="86" t="s">
        <v>30</v>
      </c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W70" s="84"/>
    </row>
    <row r="71" spans="1:25" s="83" customFormat="1" ht="16.5" customHeight="1" x14ac:dyDescent="0.25">
      <c r="A71" s="82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T71" s="79"/>
      <c r="V71" s="80">
        <f>IF(T71=1,+V$58*25%,0)</f>
        <v>0</v>
      </c>
      <c r="W71" s="84"/>
    </row>
    <row r="72" spans="1:25" s="83" customFormat="1" ht="16.5" customHeight="1" x14ac:dyDescent="0.25">
      <c r="A72" s="82"/>
      <c r="B72" s="85" t="s">
        <v>35</v>
      </c>
      <c r="C72" s="86" t="s">
        <v>260</v>
      </c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T72" s="46"/>
      <c r="V72" s="44"/>
      <c r="W72" s="84"/>
    </row>
    <row r="73" spans="1:25" s="83" customFormat="1" ht="16.5" customHeight="1" x14ac:dyDescent="0.25">
      <c r="A73" s="82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T73" s="34"/>
      <c r="V73" s="44"/>
      <c r="W73" s="84"/>
    </row>
    <row r="74" spans="1:25" s="83" customFormat="1" ht="16.5" customHeight="1" x14ac:dyDescent="0.25">
      <c r="A74" s="82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T74" s="79"/>
      <c r="V74" s="80">
        <f>IF(T74=1,+V$58*15%,0)</f>
        <v>0</v>
      </c>
      <c r="W74" s="84"/>
    </row>
    <row r="75" spans="1:25" ht="13.5" customHeight="1" x14ac:dyDescent="0.25">
      <c r="A75" s="35"/>
      <c r="C75" s="81" t="s">
        <v>249</v>
      </c>
      <c r="V75" s="44"/>
      <c r="W75" s="37"/>
    </row>
    <row r="76" spans="1:25" ht="5.25" customHeight="1" x14ac:dyDescent="0.25">
      <c r="A76" s="35"/>
      <c r="B76" s="63"/>
      <c r="C76" s="64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5"/>
      <c r="W76" s="37"/>
    </row>
    <row r="77" spans="1:25" s="83" customFormat="1" ht="18" customHeight="1" x14ac:dyDescent="0.25">
      <c r="A77" s="82"/>
      <c r="B77" s="78" t="s">
        <v>38</v>
      </c>
      <c r="C77" s="43" t="s">
        <v>31</v>
      </c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T77" s="34"/>
      <c r="V77" s="44"/>
      <c r="W77" s="84"/>
    </row>
    <row r="78" spans="1:25" ht="26.25" customHeight="1" x14ac:dyDescent="0.25">
      <c r="A78" s="35"/>
      <c r="C78" s="89" t="s">
        <v>307</v>
      </c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V78" s="44"/>
      <c r="W78" s="37"/>
      <c r="X78" s="83"/>
    </row>
    <row r="79" spans="1:25" s="83" customFormat="1" ht="18" customHeight="1" x14ac:dyDescent="0.25">
      <c r="A79" s="82"/>
      <c r="B79" s="85" t="s">
        <v>39</v>
      </c>
      <c r="C79" s="86" t="s">
        <v>153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90"/>
      <c r="T79" s="79"/>
      <c r="V79" s="80">
        <f>IF(AND(R79=1,T79&lt;10,T79&gt;0),+V$58*30%*T79,0)</f>
        <v>0</v>
      </c>
      <c r="W79" s="84"/>
    </row>
    <row r="80" spans="1:25" ht="13.5" customHeight="1" x14ac:dyDescent="0.25">
      <c r="A80" s="35"/>
      <c r="C80" s="81" t="s">
        <v>198</v>
      </c>
      <c r="V80" s="44"/>
      <c r="W80" s="37"/>
    </row>
    <row r="81" spans="1:25" ht="5.25" customHeight="1" x14ac:dyDescent="0.25">
      <c r="A81" s="35"/>
      <c r="C81" s="43"/>
      <c r="V81" s="44"/>
      <c r="W81" s="37"/>
    </row>
    <row r="82" spans="1:25" s="83" customFormat="1" ht="18" customHeight="1" x14ac:dyDescent="0.25">
      <c r="A82" s="82"/>
      <c r="B82" s="85" t="s">
        <v>40</v>
      </c>
      <c r="C82" s="86" t="s">
        <v>152</v>
      </c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90"/>
      <c r="T82" s="79"/>
      <c r="V82" s="80">
        <f>IF(AND(R82=1,T82&lt;20,T82&gt;9),+V58*20%*T82,0)</f>
        <v>0</v>
      </c>
      <c r="W82" s="84"/>
      <c r="Y82" s="98"/>
    </row>
    <row r="83" spans="1:25" ht="13.5" customHeight="1" x14ac:dyDescent="0.25">
      <c r="A83" s="35"/>
      <c r="C83" s="81" t="s">
        <v>197</v>
      </c>
      <c r="V83" s="44"/>
      <c r="W83" s="37"/>
    </row>
    <row r="84" spans="1:25" ht="5.25" customHeight="1" x14ac:dyDescent="0.25">
      <c r="A84" s="35"/>
      <c r="B84" s="63"/>
      <c r="C84" s="64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5"/>
      <c r="W84" s="37"/>
    </row>
    <row r="85" spans="1:25" s="83" customFormat="1" ht="18" customHeight="1" x14ac:dyDescent="0.25">
      <c r="A85" s="82"/>
      <c r="C85" s="92" t="s">
        <v>43</v>
      </c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3">
        <f>+V58+V65+V71+V74+V79+V82</f>
        <v>1800</v>
      </c>
      <c r="W85" s="84"/>
      <c r="Y85" s="98"/>
    </row>
    <row r="86" spans="1:25" ht="5.25" customHeight="1" x14ac:dyDescent="0.25">
      <c r="A86" s="35"/>
      <c r="C86" s="43"/>
      <c r="V86" s="44"/>
      <c r="W86" s="37"/>
    </row>
    <row r="87" spans="1:25" s="83" customFormat="1" ht="27" customHeight="1" x14ac:dyDescent="0.25">
      <c r="A87" s="82"/>
      <c r="B87" s="95" t="s">
        <v>60</v>
      </c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84"/>
    </row>
    <row r="88" spans="1:25" ht="5.25" customHeight="1" thickBot="1" x14ac:dyDescent="0.3">
      <c r="A88" s="35"/>
      <c r="C88" s="43"/>
      <c r="V88" s="44"/>
      <c r="W88" s="37"/>
    </row>
    <row r="89" spans="1:25" s="83" customFormat="1" ht="18" customHeight="1" thickBot="1" x14ac:dyDescent="0.3">
      <c r="A89" s="82"/>
      <c r="C89" s="92" t="s">
        <v>66</v>
      </c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7">
        <f>IF(V58+V65+V71+V74&gt;2710,2710+V79+V82,V58+V65+V71+V74+V79+V82)</f>
        <v>1800</v>
      </c>
      <c r="W89" s="84"/>
      <c r="Y89" s="98"/>
    </row>
    <row r="90" spans="1:25" ht="13.5" customHeight="1" x14ac:dyDescent="0.25">
      <c r="A90" s="35"/>
      <c r="C90" s="81"/>
      <c r="V90" s="44"/>
      <c r="W90" s="37"/>
    </row>
    <row r="91" spans="1:25" ht="5.25" customHeight="1" x14ac:dyDescent="0.25">
      <c r="A91" s="35"/>
      <c r="B91" s="63"/>
      <c r="C91" s="64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5"/>
      <c r="W91" s="37"/>
    </row>
    <row r="92" spans="1:25" s="100" customFormat="1" ht="6" customHeight="1" x14ac:dyDescent="0.2">
      <c r="A92" s="99"/>
      <c r="W92" s="101"/>
    </row>
    <row r="93" spans="1:25" s="100" customFormat="1" ht="16.5" customHeight="1" x14ac:dyDescent="0.2">
      <c r="A93" s="99"/>
      <c r="C93" s="92" t="s">
        <v>61</v>
      </c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102"/>
      <c r="W93" s="101"/>
    </row>
    <row r="94" spans="1:25" s="83" customFormat="1" ht="12.75" customHeight="1" x14ac:dyDescent="0.25">
      <c r="A94" s="103"/>
      <c r="B94" s="104"/>
      <c r="C94" s="104"/>
      <c r="D94" s="105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6"/>
    </row>
    <row r="95" spans="1:25" ht="18.75" x14ac:dyDescent="0.3">
      <c r="A95" s="31"/>
      <c r="B95" s="32" t="s">
        <v>199</v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3"/>
    </row>
    <row r="96" spans="1:25" x14ac:dyDescent="0.25">
      <c r="A96" s="35"/>
      <c r="B96" s="107" t="s">
        <v>206</v>
      </c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37"/>
    </row>
    <row r="97" spans="1:23" x14ac:dyDescent="0.25">
      <c r="A97" s="35"/>
      <c r="W97" s="37"/>
    </row>
    <row r="98" spans="1:23" x14ac:dyDescent="0.25">
      <c r="A98" s="35"/>
      <c r="B98" s="34" t="s">
        <v>200</v>
      </c>
      <c r="G98" s="108">
        <f>I26</f>
        <v>0</v>
      </c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10"/>
      <c r="W98" s="37"/>
    </row>
    <row r="99" spans="1:23" x14ac:dyDescent="0.25">
      <c r="A99" s="35"/>
      <c r="W99" s="37"/>
    </row>
    <row r="100" spans="1:23" x14ac:dyDescent="0.25">
      <c r="A100" s="35"/>
      <c r="B100" s="34" t="s">
        <v>201</v>
      </c>
      <c r="F100" s="34">
        <v>1</v>
      </c>
      <c r="G100" s="108">
        <f>I12</f>
        <v>0</v>
      </c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10"/>
      <c r="W100" s="37"/>
    </row>
    <row r="101" spans="1:23" ht="5.25" customHeight="1" x14ac:dyDescent="0.25">
      <c r="A101" s="35"/>
      <c r="W101" s="37"/>
    </row>
    <row r="102" spans="1:23" x14ac:dyDescent="0.25">
      <c r="A102" s="35"/>
      <c r="F102" s="34">
        <v>2</v>
      </c>
      <c r="G102" s="108">
        <f>I14</f>
        <v>0</v>
      </c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10"/>
      <c r="W102" s="37"/>
    </row>
    <row r="103" spans="1:23" ht="5.25" customHeight="1" x14ac:dyDescent="0.25">
      <c r="A103" s="35"/>
      <c r="W103" s="37"/>
    </row>
    <row r="104" spans="1:23" x14ac:dyDescent="0.25">
      <c r="A104" s="35"/>
      <c r="F104" s="34">
        <v>3</v>
      </c>
      <c r="G104" s="108">
        <f>I16</f>
        <v>0</v>
      </c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10"/>
      <c r="W104" s="37"/>
    </row>
    <row r="105" spans="1:23" ht="5.25" customHeight="1" x14ac:dyDescent="0.25">
      <c r="A105" s="35"/>
      <c r="W105" s="37"/>
    </row>
    <row r="106" spans="1:23" x14ac:dyDescent="0.25">
      <c r="A106" s="35"/>
      <c r="F106" s="34">
        <v>4</v>
      </c>
      <c r="G106" s="108">
        <f>+I18</f>
        <v>0</v>
      </c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10"/>
      <c r="W106" s="37"/>
    </row>
    <row r="107" spans="1:23" ht="5.25" customHeight="1" x14ac:dyDescent="0.25">
      <c r="A107" s="35"/>
      <c r="W107" s="37"/>
    </row>
    <row r="108" spans="1:23" x14ac:dyDescent="0.25">
      <c r="A108" s="35"/>
      <c r="F108" s="34">
        <v>5</v>
      </c>
      <c r="G108" s="108">
        <f>+I20</f>
        <v>0</v>
      </c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10"/>
      <c r="W108" s="37"/>
    </row>
    <row r="109" spans="1:23" ht="5.25" customHeight="1" x14ac:dyDescent="0.25">
      <c r="A109" s="35"/>
      <c r="W109" s="37"/>
    </row>
    <row r="110" spans="1:23" x14ac:dyDescent="0.25">
      <c r="A110" s="35"/>
      <c r="F110" s="34">
        <v>6</v>
      </c>
      <c r="G110" s="108">
        <f>+I22</f>
        <v>0</v>
      </c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10"/>
      <c r="W110" s="37"/>
    </row>
    <row r="111" spans="1:23" x14ac:dyDescent="0.25">
      <c r="A111" s="35"/>
      <c r="W111" s="37"/>
    </row>
    <row r="112" spans="1:23" x14ac:dyDescent="0.25">
      <c r="A112" s="35"/>
      <c r="B112" s="34" t="s">
        <v>202</v>
      </c>
      <c r="W112" s="37"/>
    </row>
    <row r="113" spans="1:23" ht="5.25" customHeight="1" x14ac:dyDescent="0.25">
      <c r="A113" s="35"/>
      <c r="C113" s="43"/>
      <c r="V113" s="44"/>
      <c r="W113" s="37"/>
    </row>
    <row r="114" spans="1:23" x14ac:dyDescent="0.25">
      <c r="A114" s="35"/>
      <c r="B114" s="34" t="s">
        <v>203</v>
      </c>
      <c r="E114" s="46" t="str">
        <f>+B7</f>
        <v>RG NR</v>
      </c>
      <c r="G114" s="111">
        <f>+E7</f>
        <v>0</v>
      </c>
      <c r="H114" s="109"/>
      <c r="I114" s="109"/>
      <c r="J114" s="109"/>
      <c r="K114" s="110"/>
      <c r="M114" s="46" t="str">
        <f>+B9</f>
        <v>RG GIP/GUP</v>
      </c>
      <c r="P114" s="111">
        <f>+E9</f>
        <v>0</v>
      </c>
      <c r="Q114" s="109"/>
      <c r="R114" s="109"/>
      <c r="S114" s="109"/>
      <c r="T114" s="110"/>
      <c r="W114" s="37"/>
    </row>
    <row r="115" spans="1:23" ht="5.25" customHeight="1" x14ac:dyDescent="0.25">
      <c r="A115" s="35"/>
      <c r="C115" s="43"/>
      <c r="V115" s="44"/>
      <c r="W115" s="37"/>
    </row>
    <row r="116" spans="1:23" x14ac:dyDescent="0.25">
      <c r="A116" s="35"/>
      <c r="B116" s="34" t="s">
        <v>204</v>
      </c>
      <c r="K116" s="52"/>
      <c r="L116" s="53"/>
      <c r="M116" s="54"/>
      <c r="O116" s="34" t="s">
        <v>205</v>
      </c>
      <c r="R116" s="52"/>
      <c r="S116" s="53"/>
      <c r="T116" s="53"/>
      <c r="U116" s="53"/>
      <c r="V116" s="54"/>
      <c r="W116" s="37"/>
    </row>
    <row r="117" spans="1:23" ht="5.25" customHeight="1" x14ac:dyDescent="0.25">
      <c r="A117" s="35"/>
      <c r="C117" s="43"/>
      <c r="V117" s="44"/>
      <c r="W117" s="37"/>
    </row>
    <row r="118" spans="1:23" x14ac:dyDescent="0.25">
      <c r="A118" s="35"/>
      <c r="B118" s="34" t="s">
        <v>258</v>
      </c>
      <c r="W118" s="37"/>
    </row>
    <row r="119" spans="1:23" ht="5.25" customHeight="1" x14ac:dyDescent="0.25">
      <c r="A119" s="35"/>
      <c r="C119" s="43"/>
      <c r="V119" s="44"/>
      <c r="W119" s="37"/>
    </row>
    <row r="120" spans="1:23" x14ac:dyDescent="0.25">
      <c r="A120" s="35"/>
      <c r="B120" s="34" t="s">
        <v>256</v>
      </c>
      <c r="R120" s="112"/>
      <c r="S120" s="113"/>
      <c r="T120" s="113"/>
      <c r="U120" s="114"/>
      <c r="W120" s="37"/>
    </row>
    <row r="121" spans="1:23" ht="5.25" customHeight="1" x14ac:dyDescent="0.25">
      <c r="A121" s="35"/>
      <c r="C121" s="43"/>
      <c r="V121" s="44"/>
      <c r="W121" s="37"/>
    </row>
    <row r="122" spans="1:23" x14ac:dyDescent="0.25">
      <c r="A122" s="35"/>
      <c r="B122" s="34" t="s">
        <v>257</v>
      </c>
      <c r="R122" s="112"/>
      <c r="S122" s="113"/>
      <c r="T122" s="113"/>
      <c r="U122" s="114"/>
      <c r="W122" s="37"/>
    </row>
    <row r="123" spans="1:23" ht="5.25" customHeight="1" x14ac:dyDescent="0.25">
      <c r="A123" s="35"/>
      <c r="C123" s="43"/>
      <c r="E123" s="115"/>
      <c r="F123" s="115"/>
      <c r="G123" s="115"/>
      <c r="H123" s="115"/>
      <c r="V123" s="44"/>
      <c r="W123" s="37"/>
    </row>
    <row r="124" spans="1:23" x14ac:dyDescent="0.25">
      <c r="A124" s="35"/>
      <c r="B124" s="34" t="s">
        <v>253</v>
      </c>
      <c r="D124" s="47"/>
      <c r="E124" s="48"/>
      <c r="F124" s="48"/>
      <c r="G124" s="49"/>
      <c r="W124" s="37"/>
    </row>
    <row r="125" spans="1:23" x14ac:dyDescent="0.25">
      <c r="A125" s="35"/>
      <c r="W125" s="37"/>
    </row>
    <row r="126" spans="1:23" x14ac:dyDescent="0.25">
      <c r="A126" s="35"/>
      <c r="B126" s="38" t="s">
        <v>99</v>
      </c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7"/>
    </row>
    <row r="127" spans="1:23" x14ac:dyDescent="0.25">
      <c r="A127" s="35"/>
      <c r="W127" s="37"/>
    </row>
    <row r="128" spans="1:23" ht="32.25" customHeight="1" x14ac:dyDescent="0.25">
      <c r="A128" s="35"/>
      <c r="B128" s="86" t="s">
        <v>207</v>
      </c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37"/>
    </row>
    <row r="129" spans="1:23" ht="5.25" customHeight="1" x14ac:dyDescent="0.25">
      <c r="A129" s="35"/>
      <c r="C129" s="43"/>
      <c r="V129" s="44"/>
      <c r="W129" s="37"/>
    </row>
    <row r="130" spans="1:23" x14ac:dyDescent="0.25">
      <c r="A130" s="35"/>
      <c r="B130" s="116" t="s">
        <v>208</v>
      </c>
      <c r="W130" s="37"/>
    </row>
    <row r="131" spans="1:23" x14ac:dyDescent="0.25">
      <c r="A131" s="35"/>
      <c r="W131" s="37"/>
    </row>
    <row r="132" spans="1:23" x14ac:dyDescent="0.25">
      <c r="A132" s="35"/>
      <c r="B132" s="38" t="s">
        <v>100</v>
      </c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</row>
    <row r="133" spans="1:23" x14ac:dyDescent="0.25">
      <c r="A133" s="35"/>
      <c r="W133" s="37"/>
    </row>
    <row r="134" spans="1:23" x14ac:dyDescent="0.25">
      <c r="A134" s="35"/>
      <c r="B134" s="116" t="s">
        <v>210</v>
      </c>
      <c r="W134" s="37"/>
    </row>
    <row r="135" spans="1:23" ht="5.25" customHeight="1" x14ac:dyDescent="0.25">
      <c r="A135" s="35"/>
      <c r="C135" s="43"/>
      <c r="V135" s="44"/>
      <c r="W135" s="37"/>
    </row>
    <row r="136" spans="1:23" x14ac:dyDescent="0.25">
      <c r="A136" s="35"/>
      <c r="B136" s="116" t="s">
        <v>211</v>
      </c>
      <c r="G136" s="117">
        <f>+V89</f>
        <v>1800</v>
      </c>
      <c r="H136" s="160"/>
      <c r="I136" s="160"/>
      <c r="J136" s="160"/>
      <c r="K136" s="161"/>
      <c r="L136" s="34" t="s">
        <v>215</v>
      </c>
      <c r="W136" s="37"/>
    </row>
    <row r="137" spans="1:23" ht="5.25" customHeight="1" x14ac:dyDescent="0.25">
      <c r="A137" s="35"/>
      <c r="C137" s="43"/>
      <c r="V137" s="44"/>
      <c r="W137" s="37"/>
    </row>
    <row r="138" spans="1:23" x14ac:dyDescent="0.25">
      <c r="A138" s="35"/>
      <c r="B138" s="116" t="s">
        <v>212</v>
      </c>
      <c r="G138" s="120"/>
      <c r="H138" s="162"/>
      <c r="I138" s="162"/>
      <c r="J138" s="162"/>
      <c r="K138" s="163"/>
      <c r="L138" s="34" t="s">
        <v>214</v>
      </c>
      <c r="W138" s="37"/>
    </row>
    <row r="139" spans="1:23" ht="5.25" customHeight="1" x14ac:dyDescent="0.25">
      <c r="A139" s="35"/>
      <c r="C139" s="43"/>
      <c r="V139" s="44"/>
      <c r="W139" s="37"/>
    </row>
    <row r="140" spans="1:23" x14ac:dyDescent="0.25">
      <c r="A140" s="35"/>
      <c r="B140" s="116" t="s">
        <v>209</v>
      </c>
      <c r="W140" s="37"/>
    </row>
    <row r="141" spans="1:23" ht="5.25" customHeight="1" x14ac:dyDescent="0.25">
      <c r="A141" s="35"/>
      <c r="C141" s="43"/>
      <c r="V141" s="44"/>
      <c r="W141" s="37"/>
    </row>
    <row r="142" spans="1:23" x14ac:dyDescent="0.25">
      <c r="A142" s="35"/>
      <c r="B142" s="116" t="s">
        <v>212</v>
      </c>
      <c r="G142" s="117">
        <f>+V93</f>
        <v>0</v>
      </c>
      <c r="H142" s="160"/>
      <c r="I142" s="160"/>
      <c r="J142" s="160"/>
      <c r="K142" s="161"/>
      <c r="L142" s="34" t="s">
        <v>213</v>
      </c>
      <c r="W142" s="37"/>
    </row>
    <row r="143" spans="1:23" ht="5.25" customHeight="1" x14ac:dyDescent="0.25">
      <c r="A143" s="35"/>
      <c r="C143" s="43"/>
      <c r="V143" s="44"/>
      <c r="W143" s="37"/>
    </row>
    <row r="144" spans="1:23" x14ac:dyDescent="0.25">
      <c r="A144" s="35"/>
      <c r="B144" s="116"/>
      <c r="W144" s="37"/>
    </row>
    <row r="145" spans="1:23" x14ac:dyDescent="0.25">
      <c r="A145" s="35"/>
      <c r="B145" s="116" t="s">
        <v>216</v>
      </c>
      <c r="D145" s="148"/>
      <c r="E145" s="124"/>
      <c r="F145" s="124"/>
      <c r="G145" s="125"/>
      <c r="W145" s="37"/>
    </row>
    <row r="146" spans="1:23" x14ac:dyDescent="0.25">
      <c r="A146" s="35"/>
      <c r="B146" s="116"/>
      <c r="R146" s="126"/>
      <c r="S146" s="126"/>
      <c r="T146" s="126"/>
      <c r="U146" s="126"/>
      <c r="V146" s="126"/>
      <c r="W146" s="37"/>
    </row>
    <row r="147" spans="1:23" x14ac:dyDescent="0.25">
      <c r="A147" s="35"/>
      <c r="B147" s="116"/>
      <c r="R147" s="127" t="s">
        <v>217</v>
      </c>
      <c r="S147" s="127"/>
      <c r="T147" s="127"/>
      <c r="U147" s="127"/>
      <c r="V147" s="127"/>
      <c r="W147" s="37"/>
    </row>
    <row r="148" spans="1:23" x14ac:dyDescent="0.25">
      <c r="A148" s="35"/>
      <c r="B148" s="116"/>
      <c r="W148" s="37"/>
    </row>
    <row r="149" spans="1:23" ht="5.25" customHeight="1" x14ac:dyDescent="0.25">
      <c r="A149" s="35"/>
      <c r="B149" s="63"/>
      <c r="C149" s="64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5"/>
      <c r="W149" s="37"/>
    </row>
    <row r="150" spans="1:23" x14ac:dyDescent="0.25">
      <c r="A150" s="35"/>
      <c r="B150" s="116"/>
      <c r="W150" s="37"/>
    </row>
    <row r="151" spans="1:23" x14ac:dyDescent="0.25">
      <c r="A151" s="35"/>
      <c r="B151" s="46" t="s">
        <v>218</v>
      </c>
      <c r="C151" s="46"/>
      <c r="D151" s="128" t="s">
        <v>219</v>
      </c>
      <c r="W151" s="37"/>
    </row>
    <row r="152" spans="1:23" x14ac:dyDescent="0.25">
      <c r="A152" s="35"/>
      <c r="D152" s="128" t="s">
        <v>220</v>
      </c>
      <c r="W152" s="37"/>
    </row>
    <row r="153" spans="1:23" x14ac:dyDescent="0.25">
      <c r="A153" s="35"/>
      <c r="D153" s="128" t="s">
        <v>221</v>
      </c>
      <c r="W153" s="37"/>
    </row>
    <row r="154" spans="1:23" x14ac:dyDescent="0.25">
      <c r="A154" s="35"/>
      <c r="D154" s="128" t="s">
        <v>222</v>
      </c>
      <c r="W154" s="37"/>
    </row>
    <row r="155" spans="1:23" x14ac:dyDescent="0.25">
      <c r="A155" s="35"/>
      <c r="D155" s="128" t="s">
        <v>223</v>
      </c>
      <c r="W155" s="37"/>
    </row>
    <row r="156" spans="1:23" x14ac:dyDescent="0.25">
      <c r="A156" s="35"/>
      <c r="D156" s="128"/>
      <c r="W156" s="37"/>
    </row>
    <row r="157" spans="1:23" x14ac:dyDescent="0.25">
      <c r="A157" s="35"/>
      <c r="B157" s="129" t="s">
        <v>50</v>
      </c>
      <c r="T157" s="50"/>
      <c r="U157" s="50"/>
      <c r="V157" s="50"/>
      <c r="W157" s="37"/>
    </row>
    <row r="158" spans="1:23" x14ac:dyDescent="0.25">
      <c r="A158" s="35"/>
      <c r="B158" s="130" t="s">
        <v>48</v>
      </c>
      <c r="G158" s="108">
        <f>+G98</f>
        <v>0</v>
      </c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10"/>
      <c r="W158" s="37"/>
    </row>
    <row r="159" spans="1:23" ht="6" customHeight="1" x14ac:dyDescent="0.25">
      <c r="A159" s="35"/>
      <c r="B159" s="13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V159" s="50"/>
      <c r="W159" s="37"/>
    </row>
    <row r="160" spans="1:23" x14ac:dyDescent="0.25">
      <c r="A160" s="35"/>
      <c r="B160" s="130" t="s">
        <v>47</v>
      </c>
      <c r="G160" s="108">
        <f>+I28</f>
        <v>0</v>
      </c>
      <c r="H160" s="109"/>
      <c r="I160" s="109"/>
      <c r="J160" s="109"/>
      <c r="K160" s="109"/>
      <c r="L160" s="109"/>
      <c r="M160" s="109"/>
      <c r="N160" s="110"/>
      <c r="O160" s="50"/>
      <c r="P160" s="50"/>
      <c r="Q160" s="50"/>
      <c r="R160" s="50"/>
      <c r="S160" s="50"/>
      <c r="V160" s="50"/>
      <c r="W160" s="37"/>
    </row>
    <row r="161" spans="1:23" ht="6" customHeight="1" x14ac:dyDescent="0.25">
      <c r="A161" s="35"/>
      <c r="B161" s="13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V161" s="50"/>
      <c r="W161" s="37"/>
    </row>
    <row r="162" spans="1:23" x14ac:dyDescent="0.25">
      <c r="A162" s="35"/>
      <c r="B162" s="130" t="s">
        <v>51</v>
      </c>
      <c r="G162" s="111">
        <f>I30</f>
        <v>0</v>
      </c>
      <c r="H162" s="109"/>
      <c r="I162" s="109"/>
      <c r="J162" s="109"/>
      <c r="K162" s="109"/>
      <c r="L162" s="109"/>
      <c r="M162" s="109"/>
      <c r="N162" s="110"/>
      <c r="O162" s="50"/>
      <c r="P162" s="50"/>
      <c r="Q162" s="50"/>
      <c r="R162" s="50"/>
      <c r="S162" s="50"/>
      <c r="V162" s="50"/>
      <c r="W162" s="37"/>
    </row>
    <row r="163" spans="1:23" ht="6" customHeight="1" x14ac:dyDescent="0.25">
      <c r="A163" s="35"/>
      <c r="B163" s="13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V163" s="50"/>
      <c r="W163" s="37"/>
    </row>
    <row r="164" spans="1:23" x14ac:dyDescent="0.25">
      <c r="A164" s="35"/>
      <c r="B164" s="130" t="s">
        <v>52</v>
      </c>
      <c r="G164" s="108">
        <f>+I32</f>
        <v>0</v>
      </c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10"/>
      <c r="V164" s="50"/>
      <c r="W164" s="37"/>
    </row>
    <row r="165" spans="1:23" x14ac:dyDescent="0.25">
      <c r="A165" s="35"/>
      <c r="B165" s="130"/>
      <c r="G165" s="59" t="s">
        <v>53</v>
      </c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V165" s="50"/>
      <c r="W165" s="37"/>
    </row>
    <row r="166" spans="1:23" ht="6" customHeight="1" x14ac:dyDescent="0.25">
      <c r="A166" s="35"/>
      <c r="B166" s="13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V166" s="50"/>
      <c r="W166" s="37"/>
    </row>
    <row r="167" spans="1:23" x14ac:dyDescent="0.25">
      <c r="A167" s="35"/>
      <c r="B167" s="130" t="s">
        <v>54</v>
      </c>
      <c r="G167" s="149">
        <f>+I35</f>
        <v>0</v>
      </c>
      <c r="H167" s="132"/>
      <c r="I167" s="132"/>
      <c r="J167" s="133"/>
      <c r="K167" s="50"/>
      <c r="L167" s="131">
        <f>+N35</f>
        <v>0</v>
      </c>
      <c r="M167" s="132"/>
      <c r="N167" s="132"/>
      <c r="O167" s="133"/>
      <c r="P167" s="50"/>
      <c r="Q167" s="50"/>
      <c r="R167" s="50"/>
      <c r="S167" s="50"/>
      <c r="V167" s="50"/>
      <c r="W167" s="37"/>
    </row>
    <row r="168" spans="1:23" ht="6" customHeight="1" x14ac:dyDescent="0.25">
      <c r="A168" s="35"/>
      <c r="B168" s="13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V168" s="50"/>
      <c r="W168" s="37"/>
    </row>
    <row r="169" spans="1:23" x14ac:dyDescent="0.25">
      <c r="A169" s="35"/>
      <c r="B169" s="130" t="s">
        <v>55</v>
      </c>
      <c r="G169" s="108">
        <f>I37</f>
        <v>0</v>
      </c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10"/>
      <c r="V169" s="50"/>
      <c r="W169" s="37"/>
    </row>
    <row r="170" spans="1:23" ht="6" customHeight="1" x14ac:dyDescent="0.25">
      <c r="A170" s="35"/>
      <c r="B170" s="13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V170" s="50"/>
      <c r="W170" s="37"/>
    </row>
    <row r="171" spans="1:23" x14ac:dyDescent="0.25">
      <c r="A171" s="35"/>
      <c r="B171" s="130" t="s">
        <v>56</v>
      </c>
      <c r="G171" s="108">
        <f>+I39</f>
        <v>0</v>
      </c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10"/>
      <c r="V171" s="50"/>
      <c r="W171" s="37"/>
    </row>
    <row r="172" spans="1:23" ht="12.75" customHeight="1" x14ac:dyDescent="0.25">
      <c r="A172" s="134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35"/>
    </row>
    <row r="173" spans="1:23" x14ac:dyDescent="0.25">
      <c r="A173" s="31"/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33"/>
    </row>
    <row r="174" spans="1:23" x14ac:dyDescent="0.25">
      <c r="A174" s="35"/>
      <c r="B174" s="46" t="str">
        <f>+E114</f>
        <v>RG NR</v>
      </c>
      <c r="E174" s="111">
        <f>+G114</f>
        <v>0</v>
      </c>
      <c r="F174" s="109"/>
      <c r="G174" s="109"/>
      <c r="H174" s="109"/>
      <c r="I174" s="110"/>
      <c r="W174" s="37"/>
    </row>
    <row r="175" spans="1:23" ht="5.25" customHeight="1" x14ac:dyDescent="0.25">
      <c r="A175" s="35"/>
      <c r="C175" s="43"/>
      <c r="V175" s="44"/>
      <c r="W175" s="37"/>
    </row>
    <row r="176" spans="1:23" x14ac:dyDescent="0.25">
      <c r="A176" s="35"/>
      <c r="B176" s="46" t="str">
        <f>+M114</f>
        <v>RG GIP/GUP</v>
      </c>
      <c r="E176" s="111">
        <f>+P114</f>
        <v>0</v>
      </c>
      <c r="F176" s="109"/>
      <c r="G176" s="109"/>
      <c r="H176" s="109"/>
      <c r="I176" s="110"/>
      <c r="W176" s="37"/>
    </row>
    <row r="177" spans="1:23" x14ac:dyDescent="0.25">
      <c r="A177" s="35"/>
      <c r="W177" s="37"/>
    </row>
    <row r="178" spans="1:23" ht="6" customHeight="1" x14ac:dyDescent="0.25">
      <c r="A178" s="35"/>
      <c r="B178" s="13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37"/>
    </row>
    <row r="179" spans="1:23" ht="17.25" x14ac:dyDescent="0.3">
      <c r="A179" s="35"/>
      <c r="H179" s="137" t="s">
        <v>224</v>
      </c>
      <c r="J179" s="137"/>
      <c r="K179" s="137"/>
      <c r="L179" s="137"/>
      <c r="M179" s="137"/>
      <c r="N179" s="137"/>
      <c r="O179" s="137"/>
      <c r="P179" s="137"/>
      <c r="Q179" s="108">
        <f>K116</f>
        <v>0</v>
      </c>
      <c r="R179" s="109"/>
      <c r="S179" s="110"/>
      <c r="W179" s="37"/>
    </row>
    <row r="180" spans="1:23" x14ac:dyDescent="0.25">
      <c r="A180" s="35"/>
      <c r="W180" s="37"/>
    </row>
    <row r="181" spans="1:23" x14ac:dyDescent="0.25">
      <c r="A181" s="35"/>
      <c r="B181" s="76" t="s">
        <v>225</v>
      </c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37"/>
    </row>
    <row r="182" spans="1:23" x14ac:dyDescent="0.25">
      <c r="A182" s="35"/>
      <c r="W182" s="37"/>
    </row>
    <row r="183" spans="1:23" x14ac:dyDescent="0.25">
      <c r="A183" s="35"/>
      <c r="B183" s="34" t="s">
        <v>226</v>
      </c>
      <c r="E183" s="108">
        <f>R116</f>
        <v>0</v>
      </c>
      <c r="F183" s="109"/>
      <c r="G183" s="109"/>
      <c r="H183" s="109"/>
      <c r="I183" s="109"/>
      <c r="J183" s="109"/>
      <c r="K183" s="109"/>
      <c r="L183" s="109"/>
      <c r="M183" s="109"/>
      <c r="N183" s="110"/>
      <c r="W183" s="37"/>
    </row>
    <row r="184" spans="1:23" x14ac:dyDescent="0.25">
      <c r="A184" s="35"/>
      <c r="W184" s="37"/>
    </row>
    <row r="185" spans="1:23" x14ac:dyDescent="0.25">
      <c r="A185" s="35"/>
      <c r="B185" s="34" t="s">
        <v>234</v>
      </c>
      <c r="P185" s="108">
        <f>G98</f>
        <v>0</v>
      </c>
      <c r="Q185" s="109"/>
      <c r="R185" s="109"/>
      <c r="S185" s="109"/>
      <c r="T185" s="109"/>
      <c r="U185" s="109"/>
      <c r="V185" s="110"/>
      <c r="W185" s="37"/>
    </row>
    <row r="186" spans="1:23" ht="6" customHeight="1" x14ac:dyDescent="0.25">
      <c r="A186" s="35"/>
      <c r="B186" s="13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37"/>
    </row>
    <row r="187" spans="1:23" x14ac:dyDescent="0.25">
      <c r="A187" s="35"/>
      <c r="B187" s="34" t="s">
        <v>228</v>
      </c>
      <c r="W187" s="37"/>
    </row>
    <row r="188" spans="1:23" ht="6" customHeight="1" x14ac:dyDescent="0.25">
      <c r="A188" s="35"/>
      <c r="B188" s="13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37"/>
    </row>
    <row r="189" spans="1:23" x14ac:dyDescent="0.25">
      <c r="A189" s="35"/>
      <c r="B189" s="34">
        <v>1</v>
      </c>
      <c r="C189" s="111">
        <f>+G100</f>
        <v>0</v>
      </c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5"/>
      <c r="W189" s="37"/>
    </row>
    <row r="190" spans="1:23" ht="6" customHeight="1" x14ac:dyDescent="0.25">
      <c r="A190" s="35"/>
      <c r="B190" s="13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37"/>
    </row>
    <row r="191" spans="1:23" x14ac:dyDescent="0.25">
      <c r="A191" s="35"/>
      <c r="B191" s="34">
        <v>2</v>
      </c>
      <c r="C191" s="111">
        <f>+G102</f>
        <v>0</v>
      </c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5"/>
      <c r="W191" s="37"/>
    </row>
    <row r="192" spans="1:23" ht="6" customHeight="1" x14ac:dyDescent="0.25">
      <c r="A192" s="35"/>
      <c r="B192" s="13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37"/>
    </row>
    <row r="193" spans="1:23" x14ac:dyDescent="0.25">
      <c r="A193" s="35"/>
      <c r="B193" s="34">
        <v>3</v>
      </c>
      <c r="C193" s="111">
        <f>+G104</f>
        <v>0</v>
      </c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5"/>
      <c r="W193" s="37"/>
    </row>
    <row r="194" spans="1:23" ht="6" customHeight="1" x14ac:dyDescent="0.25">
      <c r="A194" s="35"/>
      <c r="B194" s="13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37"/>
    </row>
    <row r="195" spans="1:23" x14ac:dyDescent="0.25">
      <c r="A195" s="35"/>
      <c r="B195" s="34">
        <v>4</v>
      </c>
      <c r="C195" s="111">
        <f>+G106</f>
        <v>0</v>
      </c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5"/>
      <c r="W195" s="37"/>
    </row>
    <row r="196" spans="1:23" ht="6" customHeight="1" x14ac:dyDescent="0.25">
      <c r="A196" s="35"/>
      <c r="B196" s="13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37"/>
    </row>
    <row r="197" spans="1:23" x14ac:dyDescent="0.25">
      <c r="A197" s="35"/>
      <c r="B197" s="34">
        <v>5</v>
      </c>
      <c r="C197" s="111">
        <f>+G108</f>
        <v>0</v>
      </c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5"/>
      <c r="W197" s="37"/>
    </row>
    <row r="198" spans="1:23" ht="6" customHeight="1" x14ac:dyDescent="0.25">
      <c r="A198" s="35"/>
      <c r="B198" s="13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37"/>
    </row>
    <row r="199" spans="1:23" x14ac:dyDescent="0.25">
      <c r="A199" s="35"/>
      <c r="B199" s="34">
        <v>6</v>
      </c>
      <c r="C199" s="111">
        <f>+G110</f>
        <v>0</v>
      </c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5"/>
      <c r="W199" s="37"/>
    </row>
    <row r="200" spans="1:23" ht="6" customHeight="1" x14ac:dyDescent="0.25">
      <c r="A200" s="35"/>
      <c r="B200" s="13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37"/>
    </row>
    <row r="201" spans="1:23" x14ac:dyDescent="0.25">
      <c r="A201" s="35"/>
      <c r="B201" s="34" t="s">
        <v>229</v>
      </c>
      <c r="W201" s="37"/>
    </row>
    <row r="202" spans="1:23" ht="6" customHeight="1" x14ac:dyDescent="0.25">
      <c r="A202" s="35"/>
      <c r="B202" s="13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37"/>
    </row>
    <row r="203" spans="1:23" x14ac:dyDescent="0.25">
      <c r="A203" s="35"/>
      <c r="B203" s="116" t="s">
        <v>230</v>
      </c>
      <c r="W203" s="37"/>
    </row>
    <row r="204" spans="1:23" x14ac:dyDescent="0.25">
      <c r="A204" s="35"/>
      <c r="B204" s="116" t="s">
        <v>231</v>
      </c>
      <c r="W204" s="37"/>
    </row>
    <row r="205" spans="1:23" ht="15.6" customHeight="1" x14ac:dyDescent="0.25">
      <c r="A205" s="35"/>
      <c r="B205" s="86" t="s">
        <v>232</v>
      </c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W205" s="37"/>
    </row>
    <row r="206" spans="1:23" x14ac:dyDescent="0.25">
      <c r="A206" s="35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W206" s="37"/>
    </row>
    <row r="207" spans="1:23" x14ac:dyDescent="0.25">
      <c r="A207" s="35"/>
      <c r="B207" s="138"/>
      <c r="W207" s="37"/>
    </row>
    <row r="208" spans="1:23" x14ac:dyDescent="0.25">
      <c r="A208" s="35"/>
      <c r="B208" s="38" t="s">
        <v>240</v>
      </c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</row>
    <row r="209" spans="1:23" x14ac:dyDescent="0.25">
      <c r="A209" s="35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37"/>
    </row>
    <row r="210" spans="1:23" x14ac:dyDescent="0.25">
      <c r="A210" s="35"/>
      <c r="B210" s="138" t="s">
        <v>233</v>
      </c>
      <c r="C210" s="138"/>
      <c r="D210" s="108">
        <f>G98</f>
        <v>0</v>
      </c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10"/>
      <c r="Q210" s="138"/>
      <c r="R210" s="138"/>
      <c r="S210" s="138"/>
      <c r="T210" s="138"/>
      <c r="U210" s="138"/>
      <c r="V210" s="138"/>
      <c r="W210" s="37"/>
    </row>
    <row r="211" spans="1:23" ht="6" customHeight="1" x14ac:dyDescent="0.25">
      <c r="A211" s="35"/>
      <c r="B211" s="13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37"/>
    </row>
    <row r="212" spans="1:23" ht="22.5" customHeight="1" x14ac:dyDescent="0.25">
      <c r="A212" s="35"/>
      <c r="B212" s="34" t="s">
        <v>235</v>
      </c>
      <c r="E212" s="140"/>
      <c r="F212" s="140"/>
      <c r="G212" s="140"/>
      <c r="H212" s="140"/>
      <c r="I212" s="140"/>
      <c r="J212" s="140"/>
      <c r="K212" s="140"/>
      <c r="L212" s="34" t="s">
        <v>236</v>
      </c>
      <c r="W212" s="37"/>
    </row>
    <row r="213" spans="1:23" ht="6" customHeight="1" x14ac:dyDescent="0.25">
      <c r="A213" s="35"/>
      <c r="B213" s="13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37"/>
    </row>
    <row r="214" spans="1:23" ht="22.5" customHeight="1" x14ac:dyDescent="0.25">
      <c r="A214" s="35"/>
      <c r="B214" s="34" t="s">
        <v>237</v>
      </c>
      <c r="F214" s="140"/>
      <c r="G214" s="140"/>
      <c r="H214" s="140"/>
      <c r="I214" s="140"/>
      <c r="J214" s="140"/>
      <c r="K214" s="140"/>
      <c r="L214" s="140"/>
      <c r="M214" s="34" t="s">
        <v>238</v>
      </c>
      <c r="W214" s="37"/>
    </row>
    <row r="215" spans="1:23" ht="6" customHeight="1" x14ac:dyDescent="0.25">
      <c r="A215" s="35"/>
      <c r="B215" s="13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37"/>
    </row>
    <row r="216" spans="1:23" ht="22.5" customHeight="1" x14ac:dyDescent="0.25">
      <c r="A216" s="35"/>
      <c r="B216" s="34" t="s">
        <v>237</v>
      </c>
      <c r="F216" s="140"/>
      <c r="G216" s="140"/>
      <c r="H216" s="140"/>
      <c r="I216" s="140"/>
      <c r="J216" s="140"/>
      <c r="K216" s="140"/>
      <c r="L216" s="140"/>
      <c r="M216" s="34" t="s">
        <v>239</v>
      </c>
      <c r="W216" s="37"/>
    </row>
    <row r="217" spans="1:23" x14ac:dyDescent="0.25">
      <c r="A217" s="35"/>
      <c r="B217" s="138"/>
      <c r="W217" s="37"/>
    </row>
    <row r="218" spans="1:23" x14ac:dyDescent="0.25">
      <c r="A218" s="35"/>
      <c r="B218" s="38" t="s">
        <v>241</v>
      </c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7"/>
    </row>
    <row r="219" spans="1:23" x14ac:dyDescent="0.25">
      <c r="A219" s="35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37"/>
    </row>
    <row r="220" spans="1:23" x14ac:dyDescent="0.25">
      <c r="A220" s="35"/>
      <c r="B220" s="34" t="s">
        <v>242</v>
      </c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37"/>
    </row>
    <row r="221" spans="1:23" ht="6" customHeight="1" x14ac:dyDescent="0.25">
      <c r="A221" s="35"/>
      <c r="B221" s="13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37"/>
    </row>
    <row r="222" spans="1:23" x14ac:dyDescent="0.25">
      <c r="A222" s="35"/>
      <c r="B222" s="34" t="s">
        <v>227</v>
      </c>
      <c r="W222" s="37"/>
    </row>
    <row r="223" spans="1:23" ht="6" customHeight="1" x14ac:dyDescent="0.25">
      <c r="A223" s="35"/>
      <c r="B223" s="13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37"/>
    </row>
    <row r="224" spans="1:23" x14ac:dyDescent="0.25">
      <c r="A224" s="35"/>
      <c r="W224" s="37"/>
    </row>
    <row r="225" spans="1:23" x14ac:dyDescent="0.25">
      <c r="A225" s="35"/>
      <c r="B225" s="34" t="s">
        <v>246</v>
      </c>
      <c r="W225" s="37"/>
    </row>
    <row r="226" spans="1:23" x14ac:dyDescent="0.25">
      <c r="A226" s="35"/>
      <c r="W226" s="37"/>
    </row>
    <row r="227" spans="1:23" x14ac:dyDescent="0.25">
      <c r="A227" s="35"/>
      <c r="W227" s="37"/>
    </row>
    <row r="228" spans="1:23" x14ac:dyDescent="0.25">
      <c r="A228" s="35"/>
      <c r="W228" s="37"/>
    </row>
    <row r="229" spans="1:23" x14ac:dyDescent="0.25">
      <c r="A229" s="35"/>
      <c r="W229" s="37"/>
    </row>
    <row r="230" spans="1:23" x14ac:dyDescent="0.25">
      <c r="A230" s="35"/>
      <c r="B230" s="141" t="s">
        <v>245</v>
      </c>
      <c r="C230" s="141"/>
      <c r="D230" s="141"/>
      <c r="E230" s="141"/>
      <c r="F230" s="141"/>
      <c r="G230" s="141"/>
      <c r="H230" s="141"/>
      <c r="I230" s="141"/>
      <c r="J230" s="141"/>
      <c r="K230" s="141"/>
      <c r="Q230" s="141" t="s">
        <v>243</v>
      </c>
      <c r="R230" s="141"/>
      <c r="S230" s="141"/>
      <c r="T230" s="141"/>
      <c r="U230" s="141"/>
      <c r="V230" s="141"/>
      <c r="W230" s="37"/>
    </row>
    <row r="231" spans="1:23" x14ac:dyDescent="0.25">
      <c r="A231" s="35"/>
      <c r="B231" s="142"/>
      <c r="C231" s="142"/>
      <c r="D231" s="142"/>
      <c r="E231" s="142"/>
      <c r="F231" s="142"/>
      <c r="G231" s="142"/>
      <c r="H231" s="142"/>
      <c r="I231" s="142"/>
      <c r="W231" s="37"/>
    </row>
    <row r="232" spans="1:23" x14ac:dyDescent="0.25">
      <c r="A232" s="35"/>
      <c r="B232" s="142"/>
      <c r="C232" s="142"/>
      <c r="D232" s="142"/>
      <c r="E232" s="142"/>
      <c r="F232" s="142"/>
      <c r="G232" s="142"/>
      <c r="H232" s="142"/>
      <c r="I232" s="142"/>
      <c r="W232" s="37"/>
    </row>
    <row r="233" spans="1:23" x14ac:dyDescent="0.25">
      <c r="A233" s="35"/>
      <c r="B233" s="142" t="s">
        <v>248</v>
      </c>
      <c r="C233" s="142"/>
      <c r="D233" s="142"/>
      <c r="E233" s="142"/>
      <c r="F233" s="142"/>
      <c r="G233" s="142"/>
      <c r="H233" s="142"/>
      <c r="I233" s="142"/>
      <c r="W233" s="37"/>
    </row>
    <row r="234" spans="1:23" x14ac:dyDescent="0.25">
      <c r="A234" s="35"/>
      <c r="B234" s="142"/>
      <c r="C234" s="142"/>
      <c r="D234" s="142"/>
      <c r="E234" s="142"/>
      <c r="F234" s="142"/>
      <c r="G234" s="142"/>
      <c r="H234" s="142"/>
      <c r="I234" s="142"/>
      <c r="W234" s="37"/>
    </row>
    <row r="235" spans="1:23" x14ac:dyDescent="0.25">
      <c r="A235" s="35"/>
      <c r="B235" s="142"/>
      <c r="C235" s="142"/>
      <c r="D235" s="142"/>
      <c r="E235" s="142"/>
      <c r="F235" s="142"/>
      <c r="G235" s="142"/>
      <c r="H235" s="142"/>
      <c r="I235" s="142"/>
      <c r="W235" s="37"/>
    </row>
    <row r="236" spans="1:23" x14ac:dyDescent="0.25">
      <c r="A236" s="35"/>
      <c r="B236" s="142" t="s">
        <v>247</v>
      </c>
      <c r="C236" s="142"/>
      <c r="D236" s="142"/>
      <c r="E236" s="142"/>
      <c r="F236" s="142"/>
      <c r="G236" s="142"/>
      <c r="H236" s="142"/>
      <c r="I236" s="142"/>
      <c r="W236" s="37"/>
    </row>
    <row r="237" spans="1:23" x14ac:dyDescent="0.25">
      <c r="A237" s="35"/>
      <c r="B237" s="142"/>
      <c r="C237" s="142"/>
      <c r="D237" s="142"/>
      <c r="E237" s="142"/>
      <c r="F237" s="142"/>
      <c r="G237" s="142"/>
      <c r="H237" s="142"/>
      <c r="I237" s="142"/>
      <c r="W237" s="37"/>
    </row>
    <row r="238" spans="1:23" x14ac:dyDescent="0.25">
      <c r="A238" s="35"/>
      <c r="B238" s="142"/>
      <c r="C238" s="142"/>
      <c r="D238" s="142"/>
      <c r="E238" s="142"/>
      <c r="F238" s="142"/>
      <c r="G238" s="142"/>
      <c r="H238" s="142"/>
      <c r="I238" s="142"/>
      <c r="W238" s="37"/>
    </row>
    <row r="239" spans="1:23" x14ac:dyDescent="0.25">
      <c r="A239" s="35"/>
      <c r="B239" s="143" t="s">
        <v>244</v>
      </c>
      <c r="C239" s="142"/>
      <c r="D239" s="142"/>
      <c r="E239" s="142"/>
      <c r="F239" s="142"/>
      <c r="G239" s="142"/>
      <c r="H239" s="142"/>
      <c r="I239" s="142"/>
      <c r="W239" s="37"/>
    </row>
    <row r="240" spans="1:23" x14ac:dyDescent="0.25">
      <c r="A240" s="35"/>
      <c r="W240" s="37"/>
    </row>
    <row r="241" spans="1:23" x14ac:dyDescent="0.25">
      <c r="A241" s="35"/>
      <c r="W241" s="37"/>
    </row>
    <row r="242" spans="1:23" x14ac:dyDescent="0.25">
      <c r="A242" s="35"/>
      <c r="W242" s="37"/>
    </row>
    <row r="243" spans="1:23" x14ac:dyDescent="0.25">
      <c r="A243" s="35"/>
      <c r="W243" s="37"/>
    </row>
    <row r="244" spans="1:23" x14ac:dyDescent="0.25">
      <c r="A244" s="134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35"/>
    </row>
  </sheetData>
  <sheetProtection algorithmName="SHA-512" hashValue="vfM8LurDH6pve6xRKWfZ+70kVxJ0mV7aJUIFbi5KxYWjczwNkiwc5FjXX/d97XJnaio+AdyfYTROS798KXpW/Q==" saltValue="UYvGHP+mlueA1avTUoNBQw==" spinCount="100000" sheet="1" objects="1" scenarios="1"/>
  <mergeCells count="92">
    <mergeCell ref="B218:V218"/>
    <mergeCell ref="B230:K230"/>
    <mergeCell ref="Q230:V230"/>
    <mergeCell ref="B208:V208"/>
    <mergeCell ref="D210:P210"/>
    <mergeCell ref="E212:K212"/>
    <mergeCell ref="F214:L214"/>
    <mergeCell ref="F216:L216"/>
    <mergeCell ref="C193:P193"/>
    <mergeCell ref="C195:P195"/>
    <mergeCell ref="C197:P197"/>
    <mergeCell ref="C199:P199"/>
    <mergeCell ref="B205:U206"/>
    <mergeCell ref="B181:V181"/>
    <mergeCell ref="E183:N183"/>
    <mergeCell ref="P185:V185"/>
    <mergeCell ref="C189:P189"/>
    <mergeCell ref="C191:P191"/>
    <mergeCell ref="G171:S171"/>
    <mergeCell ref="B173:V173"/>
    <mergeCell ref="E174:I174"/>
    <mergeCell ref="E176:I176"/>
    <mergeCell ref="Q179:S179"/>
    <mergeCell ref="G162:N162"/>
    <mergeCell ref="G164:S164"/>
    <mergeCell ref="G167:J167"/>
    <mergeCell ref="L167:O167"/>
    <mergeCell ref="G169:S169"/>
    <mergeCell ref="G142:K142"/>
    <mergeCell ref="D145:G145"/>
    <mergeCell ref="R147:V147"/>
    <mergeCell ref="G158:S158"/>
    <mergeCell ref="G160:N160"/>
    <mergeCell ref="B126:V126"/>
    <mergeCell ref="B128:V128"/>
    <mergeCell ref="B132:V132"/>
    <mergeCell ref="G136:K136"/>
    <mergeCell ref="G138:K138"/>
    <mergeCell ref="K116:M116"/>
    <mergeCell ref="R116:V116"/>
    <mergeCell ref="R120:U120"/>
    <mergeCell ref="R122:U122"/>
    <mergeCell ref="D124:G124"/>
    <mergeCell ref="G104:T104"/>
    <mergeCell ref="G106:T106"/>
    <mergeCell ref="G108:T108"/>
    <mergeCell ref="G110:T110"/>
    <mergeCell ref="G114:K114"/>
    <mergeCell ref="P114:T114"/>
    <mergeCell ref="B95:V95"/>
    <mergeCell ref="B96:V96"/>
    <mergeCell ref="G98:T98"/>
    <mergeCell ref="G100:T100"/>
    <mergeCell ref="G102:T102"/>
    <mergeCell ref="C85:U85"/>
    <mergeCell ref="B87:V87"/>
    <mergeCell ref="C89:U89"/>
    <mergeCell ref="C93:U93"/>
    <mergeCell ref="C79:Q79"/>
    <mergeCell ref="C82:Q82"/>
    <mergeCell ref="C50:U50"/>
    <mergeCell ref="C58:U58"/>
    <mergeCell ref="B61:V61"/>
    <mergeCell ref="C43:U43"/>
    <mergeCell ref="C44:U44"/>
    <mergeCell ref="C48:U48"/>
    <mergeCell ref="C52:U52"/>
    <mergeCell ref="C54:U54"/>
    <mergeCell ref="C70:Q71"/>
    <mergeCell ref="C72:Q74"/>
    <mergeCell ref="C78:T78"/>
    <mergeCell ref="I39:V39"/>
    <mergeCell ref="I18:V18"/>
    <mergeCell ref="I20:V20"/>
    <mergeCell ref="I22:V22"/>
    <mergeCell ref="I26:V26"/>
    <mergeCell ref="I28:P28"/>
    <mergeCell ref="I30:P30"/>
    <mergeCell ref="I32:V32"/>
    <mergeCell ref="I35:L35"/>
    <mergeCell ref="N35:Q35"/>
    <mergeCell ref="I37:V37"/>
    <mergeCell ref="C56:U56"/>
    <mergeCell ref="C46:U46"/>
    <mergeCell ref="I16:V16"/>
    <mergeCell ref="E7:I7"/>
    <mergeCell ref="E9:I9"/>
    <mergeCell ref="B1:V1"/>
    <mergeCell ref="B2:V2"/>
    <mergeCell ref="I12:V12"/>
    <mergeCell ref="I14:V14"/>
    <mergeCell ref="B3:V3"/>
  </mergeCells>
  <dataValidations count="7">
    <dataValidation type="whole" allowBlank="1" showInputMessage="1" showErrorMessage="1" error="ATTENZIONE: già scelta l’opzione B.1 o inserito un valore diverso da 0 o 1" prompt="Si può inserire 1 solo se non è stato già inserito per l’opzione B.1" sqref="T74:T75" xr:uid="{00000000-0002-0000-0800-000000000000}">
      <formula1>0</formula1>
      <formula2>IF(OR(T71=1),0,1)</formula2>
    </dataValidation>
    <dataValidation type="whole" allowBlank="1" showInputMessage="1" showErrorMessage="1" error="ATTENZIONE: già scelta l’opzione B.2 o inserito un valore diverso da 0 o 1" prompt="Si può inserire 1 solo se non è stato già inserito per l’opzione B.2" sqref="T71" xr:uid="{00000000-0002-0000-0800-000001000000}">
      <formula1>0</formula1>
      <formula2>IF(OR(T74=1),0,1)</formula2>
    </dataValidation>
    <dataValidation type="whole" allowBlank="1" showInputMessage="1" showErrorMessage="1" error="attenzione: inserito un numero diverso da 0 o 1" prompt="Inserire 1 in presenza di parte civile" sqref="T65" xr:uid="{00000000-0002-0000-0800-000002000000}">
      <formula1>0</formula1>
      <formula2>1</formula2>
    </dataValidation>
    <dataValidation type="whole" allowBlank="1" showInputMessage="1" showErrorMessage="1" error="ATTENZIONE: già scelta l’opzione C.1 o inserito un valore diverso da 0 o 1" prompt="Si può inserire 1 solo se non è stato già inserito per l’opzione C.1" sqref="R82" xr:uid="{00000000-0002-0000-0800-000003000000}">
      <formula1>0</formula1>
      <formula2>IF(OR(R79=1),0,1)</formula2>
    </dataValidation>
    <dataValidation type="whole" allowBlank="1" showInputMessage="1" showErrorMessage="1" error="ATTENZIONE: già scelta l’opzione C.2 o inserito un valore diverso da 0 o 1" prompt="Si può inserire 1 solo se non è stato già inserito per l’opzione C.2" sqref="R79" xr:uid="{00000000-0002-0000-0800-000004000000}">
      <formula1>0</formula1>
      <formula2>IF(OR(R82=1),0,1)</formula2>
    </dataValidation>
    <dataValidation type="whole" allowBlank="1" showInputMessage="1" showErrorMessage="1" error="ATTENZIONE: non è stato inserito il valore 1 nella cella gialla relativa all'opzione C.2, oppure in questa cella è stato inserito un numero inferiore a 10 o superiore a 19" prompt="Se selezionata l'opzione C.2, inserire da 10 a 19 in base al numero di imputati difesi (senza contare il primo)" sqref="T82" xr:uid="{00000000-0002-0000-0800-000005000000}">
      <formula1>10</formula1>
      <formula2>IF(R82=1,19,10)</formula2>
    </dataValidation>
    <dataValidation type="whole" allowBlank="1" showInputMessage="1" showErrorMessage="1" error="ATTENZIONE: non è stato inserito il valore 1 nella cella gialla relativa all'opzione C.1, oppure in questa cella è stato inserito un numero superiore a 9" prompt="Se selezionata l'opzione C.1, inserire da 1 a 9 in base al numero di imputati (senza contare il primo)" sqref="T79" xr:uid="{00000000-0002-0000-0800-000006000000}">
      <formula1>0</formula1>
      <formula2>IF(R79=1,9,0)</formula2>
    </dataValidation>
  </dataValidations>
  <hyperlinks>
    <hyperlink ref="V6" location="'ELENCO TABELLE'!A1" display="Torna all'Elenco Tabelle" xr:uid="{00000000-0004-0000-0800-000000000000}"/>
  </hyperlinks>
  <printOptions horizontalCentered="1" vertic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2" manualBreakCount="2">
    <brk id="94" max="16383" man="1"/>
    <brk id="172" max="16383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26625" r:id="rId4">
          <objectPr defaultSize="0" autoPict="0" r:id="rId5">
            <anchor moveWithCells="1" sizeWithCells="1">
              <from>
                <xdr:col>12</xdr:col>
                <xdr:colOff>57150</xdr:colOff>
                <xdr:row>172</xdr:row>
                <xdr:rowOff>152400</xdr:rowOff>
              </from>
              <to>
                <xdr:col>14</xdr:col>
                <xdr:colOff>85725</xdr:colOff>
                <xdr:row>176</xdr:row>
                <xdr:rowOff>161925</xdr:rowOff>
              </to>
            </anchor>
          </objectPr>
        </oleObject>
      </mc:Choice>
      <mc:Fallback>
        <oleObject progId="Word.Picture.8" shapeId="266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34</vt:i4>
      </vt:variant>
      <vt:variant>
        <vt:lpstr>Intervalli denominati</vt:lpstr>
      </vt:variant>
      <vt:variant>
        <vt:i4>4</vt:i4>
      </vt:variant>
    </vt:vector>
  </HeadingPairs>
  <TitlesOfParts>
    <vt:vector size="38" baseType="lpstr">
      <vt:lpstr>ELENCO TABELLE</vt:lpstr>
      <vt:lpstr>Tabella A.1</vt:lpstr>
      <vt:lpstr>Tabella A.2</vt:lpstr>
      <vt:lpstr>Tabella B.1</vt:lpstr>
      <vt:lpstr>Tabella B.2</vt:lpstr>
      <vt:lpstr>Tabella C.1</vt:lpstr>
      <vt:lpstr>Tabella C.2</vt:lpstr>
      <vt:lpstr>Tabella C.3</vt:lpstr>
      <vt:lpstr>Tabella C.4</vt:lpstr>
      <vt:lpstr>Tabella C.5</vt:lpstr>
      <vt:lpstr>Tabella C.6</vt:lpstr>
      <vt:lpstr>Tabella C.7</vt:lpstr>
      <vt:lpstr>Tabella C.8</vt:lpstr>
      <vt:lpstr>Tabella C.9</vt:lpstr>
      <vt:lpstr>Tabella C.10</vt:lpstr>
      <vt:lpstr>Tabella C.11</vt:lpstr>
      <vt:lpstr>Tabella C.12</vt:lpstr>
      <vt:lpstr>Tabella D.1</vt:lpstr>
      <vt:lpstr>Tabella D.2</vt:lpstr>
      <vt:lpstr>Tabella D.3</vt:lpstr>
      <vt:lpstr>Tabella D.4</vt:lpstr>
      <vt:lpstr>Tabella D.5</vt:lpstr>
      <vt:lpstr>Tabella D.6</vt:lpstr>
      <vt:lpstr>Tabella D.7</vt:lpstr>
      <vt:lpstr>Tabella D.8</vt:lpstr>
      <vt:lpstr>Tabella E.1</vt:lpstr>
      <vt:lpstr>Tabella F.1</vt:lpstr>
      <vt:lpstr>Tabella G.1</vt:lpstr>
      <vt:lpstr>Tabella G.2</vt:lpstr>
      <vt:lpstr>Tabella H.1</vt:lpstr>
      <vt:lpstr>Tabella I.1</vt:lpstr>
      <vt:lpstr>Tabella I.2</vt:lpstr>
      <vt:lpstr>Tabella I.3</vt:lpstr>
      <vt:lpstr>Tabella I.4</vt:lpstr>
      <vt:lpstr>'ELENCO TABELLE'!Area_stampa</vt:lpstr>
      <vt:lpstr>'Tabella A.1'!Area_stampa</vt:lpstr>
      <vt:lpstr>'Tabella A.2'!Area_stampa</vt:lpstr>
      <vt:lpstr>'Tabella B.2'!Area_stampa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Ettore</dc:creator>
  <cp:lastModifiedBy>Benzoni</cp:lastModifiedBy>
  <cp:lastPrinted>2024-09-18T17:00:49Z</cp:lastPrinted>
  <dcterms:created xsi:type="dcterms:W3CDTF">2015-11-04T16:29:29Z</dcterms:created>
  <dcterms:modified xsi:type="dcterms:W3CDTF">2024-09-19T08:31:04Z</dcterms:modified>
</cp:coreProperties>
</file>